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440" yWindow="-120" windowWidth="23865" windowHeight="124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2" i="1"/>
  <c r="J115" i="1" l="1"/>
  <c r="J109" i="1"/>
  <c r="J43" i="1"/>
  <c r="J37" i="1"/>
  <c r="J103" i="1"/>
  <c r="J97" i="1"/>
  <c r="J91" i="1"/>
  <c r="J85" i="1"/>
  <c r="J79" i="1"/>
  <c r="J73" i="1"/>
  <c r="J67" i="1"/>
  <c r="J61" i="1"/>
  <c r="J55" i="1"/>
  <c r="J49" i="1"/>
  <c r="J31" i="1"/>
  <c r="J25" i="1"/>
  <c r="J19" i="1"/>
  <c r="J13" i="1"/>
  <c r="J7" i="1"/>
  <c r="J114" i="1"/>
  <c r="J108" i="1"/>
  <c r="J42" i="1"/>
  <c r="J36" i="1"/>
  <c r="E102" i="1"/>
  <c r="J102" i="1" s="1"/>
  <c r="E96" i="1"/>
  <c r="J96" i="1" s="1"/>
  <c r="E90" i="1"/>
  <c r="J90" i="1" s="1"/>
  <c r="E84" i="1"/>
  <c r="J84" i="1" s="1"/>
  <c r="E78" i="1"/>
  <c r="J78" i="1" s="1"/>
  <c r="E72" i="1"/>
  <c r="J72" i="1" s="1"/>
  <c r="E66" i="1"/>
  <c r="J66" i="1" s="1"/>
  <c r="E60" i="1"/>
  <c r="J60" i="1" s="1"/>
  <c r="J54" i="1"/>
  <c r="J48" i="1"/>
  <c r="J30" i="1"/>
  <c r="J24" i="1"/>
  <c r="J18" i="1"/>
  <c r="J12" i="1"/>
  <c r="J6" i="1"/>
  <c r="J113" i="1"/>
  <c r="J107" i="1"/>
  <c r="J41" i="1"/>
  <c r="J35" i="1"/>
  <c r="J101" i="1"/>
  <c r="J95" i="1"/>
  <c r="J89" i="1"/>
  <c r="J83" i="1"/>
  <c r="J77" i="1"/>
  <c r="J71" i="1"/>
  <c r="J65" i="1"/>
  <c r="J59" i="1"/>
  <c r="J53" i="1"/>
  <c r="J47" i="1"/>
  <c r="J29" i="1"/>
  <c r="J23" i="1"/>
  <c r="J17" i="1"/>
  <c r="J11" i="1"/>
  <c r="J5" i="1"/>
  <c r="J112" i="1"/>
  <c r="J106" i="1"/>
  <c r="J100" i="1"/>
  <c r="J94" i="1"/>
  <c r="J88" i="1"/>
  <c r="J82" i="1"/>
  <c r="J76" i="1"/>
  <c r="J70" i="1"/>
  <c r="J64" i="1"/>
  <c r="J58" i="1"/>
  <c r="J52" i="1"/>
  <c r="J46" i="1"/>
  <c r="J40" i="1"/>
  <c r="J34" i="1"/>
  <c r="J28" i="1"/>
  <c r="J22" i="1"/>
  <c r="J16" i="1"/>
  <c r="J10" i="1"/>
  <c r="J4" i="1"/>
  <c r="J111" i="1"/>
  <c r="J105" i="1"/>
  <c r="J39" i="1"/>
  <c r="J33" i="1"/>
  <c r="J99" i="1"/>
  <c r="J93" i="1"/>
  <c r="J87" i="1"/>
  <c r="J81" i="1"/>
  <c r="J75" i="1"/>
  <c r="J69" i="1"/>
  <c r="J63" i="1"/>
  <c r="J57" i="1"/>
  <c r="J51" i="1"/>
  <c r="J45" i="1"/>
  <c r="J27" i="1"/>
  <c r="J21" i="1"/>
  <c r="J15" i="1"/>
  <c r="J9" i="1"/>
  <c r="J3" i="1"/>
  <c r="J2" i="1"/>
  <c r="J8" i="1"/>
  <c r="J14" i="1"/>
  <c r="J20" i="1"/>
  <c r="J26" i="1"/>
  <c r="J44" i="1"/>
  <c r="J50" i="1"/>
  <c r="J56" i="1"/>
  <c r="J62" i="1"/>
  <c r="J68" i="1"/>
  <c r="J74" i="1"/>
  <c r="J80" i="1"/>
  <c r="J86" i="1"/>
  <c r="J92" i="1"/>
  <c r="J98" i="1"/>
  <c r="J32" i="1"/>
  <c r="J38" i="1"/>
  <c r="J104" i="1"/>
  <c r="J110" i="1"/>
</calcChain>
</file>

<file path=xl/sharedStrings.xml><?xml version="1.0" encoding="utf-8"?>
<sst xmlns="http://schemas.openxmlformats.org/spreadsheetml/2006/main" count="251" uniqueCount="30">
  <si>
    <t>Common Name</t>
  </si>
  <si>
    <t>Year</t>
  </si>
  <si>
    <t>paces</t>
  </si>
  <si>
    <t>estimated height (m)</t>
  </si>
  <si>
    <t>Sweet Gum</t>
  </si>
  <si>
    <t>Red Oak</t>
  </si>
  <si>
    <t>Columnar Sugar Maple</t>
  </si>
  <si>
    <t>Norway Maple</t>
  </si>
  <si>
    <t>Linen sp.</t>
  </si>
  <si>
    <t>Sugar Maple</t>
  </si>
  <si>
    <t>Ironwood</t>
  </si>
  <si>
    <t>Silver Maple</t>
  </si>
  <si>
    <t>Pin Oak</t>
  </si>
  <si>
    <t>Meagan Crouch, Nichola Clark, Thuy Le, Tory Jones</t>
  </si>
  <si>
    <t>Claire, Peter, Randy</t>
  </si>
  <si>
    <t xml:space="preserve">Hannah, Penelope, Joe, Rafaela </t>
  </si>
  <si>
    <t>AVERAGE</t>
  </si>
  <si>
    <t>STDEV</t>
  </si>
  <si>
    <t xml:space="preserve"> </t>
  </si>
  <si>
    <t>Jon Chu, Danny Lofrese, William Martin</t>
  </si>
  <si>
    <t>Saam Aiken and Alex Meredith</t>
  </si>
  <si>
    <t>Matt O'Connell and Shuyang Zhu</t>
  </si>
  <si>
    <t>Amy Kivela, Chris Wright, Kathryn Whitney</t>
  </si>
  <si>
    <t>number</t>
  </si>
  <si>
    <t>student</t>
  </si>
  <si>
    <t>Diameter (cm)</t>
  </si>
  <si>
    <t>Circumference (cm)</t>
  </si>
  <si>
    <t>stride (m)</t>
  </si>
  <si>
    <t>angle (deg)</t>
  </si>
  <si>
    <t>DESTROYED BY OCTOBER 2011 snowstorm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</si>
</sst>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2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abSelected="1" topLeftCell="C61" workbookViewId="0">
      <selection activeCell="K91" sqref="K91"/>
    </sheetView>
  </sheetViews>
  <sheetFormatPr defaultRowHeight="15" x14ac:dyDescent="0.25"/>
  <cols>
    <col min="1" max="1" width="10.140625" style="3" customWidth="1"/>
    <col min="2" max="2" width="28.42578125" style="3" customWidth="1"/>
    <col min="3" max="3" width="9.140625" style="3"/>
    <col min="4" max="4" width="49.140625" style="3" customWidth="1"/>
    <col min="5" max="5" width="17" style="3" customWidth="1"/>
    <col min="6" max="6" width="10.7109375" style="3" customWidth="1"/>
    <col min="7" max="7" width="13.28515625" style="3" customWidth="1"/>
    <col min="8" max="8" width="17" style="3" customWidth="1"/>
    <col min="9" max="9" width="22.28515625" style="3" customWidth="1"/>
    <col min="10" max="10" width="27.7109375" style="4" customWidth="1"/>
    <col min="11" max="11" width="39.85546875" style="4" customWidth="1"/>
    <col min="13" max="13" width="15.140625" style="3" customWidth="1"/>
    <col min="14" max="16384" width="9.140625" style="3"/>
  </cols>
  <sheetData>
    <row r="1" spans="1:14" s="11" customFormat="1" ht="15.75" x14ac:dyDescent="0.25">
      <c r="A1" s="11" t="s">
        <v>23</v>
      </c>
      <c r="B1" s="11" t="s">
        <v>0</v>
      </c>
      <c r="C1" s="11" t="s">
        <v>1</v>
      </c>
      <c r="D1" s="11" t="s">
        <v>24</v>
      </c>
      <c r="E1" s="11" t="s">
        <v>27</v>
      </c>
      <c r="F1" s="11" t="s">
        <v>2</v>
      </c>
      <c r="G1" s="11" t="s">
        <v>28</v>
      </c>
      <c r="H1" s="11" t="s">
        <v>25</v>
      </c>
      <c r="I1" s="11" t="s">
        <v>26</v>
      </c>
      <c r="J1" s="12" t="s">
        <v>3</v>
      </c>
      <c r="K1" s="12"/>
      <c r="M1" s="11" t="s">
        <v>16</v>
      </c>
      <c r="N1" s="11" t="s">
        <v>17</v>
      </c>
    </row>
    <row r="2" spans="1:14" x14ac:dyDescent="0.25">
      <c r="A2" s="1">
        <v>606</v>
      </c>
      <c r="B2" s="1" t="s">
        <v>4</v>
      </c>
      <c r="C2" s="3">
        <v>2010</v>
      </c>
      <c r="D2" s="3" t="s">
        <v>13</v>
      </c>
      <c r="E2" s="3">
        <v>1.45</v>
      </c>
      <c r="F2" s="2">
        <v>24.5</v>
      </c>
      <c r="G2" s="3">
        <v>30</v>
      </c>
      <c r="H2" s="3">
        <v>53.2</v>
      </c>
      <c r="I2" s="4">
        <f>3.14*H2</f>
        <v>167.048</v>
      </c>
      <c r="J2" s="4">
        <f>1.51+((F2*E2)*TAN(RADIANS(G2)))</f>
        <v>22.020368312961455</v>
      </c>
      <c r="L2" s="3"/>
      <c r="M2" s="4" t="s">
        <v>18</v>
      </c>
      <c r="N2" s="3" t="s">
        <v>18</v>
      </c>
    </row>
    <row r="3" spans="1:14" x14ac:dyDescent="0.25">
      <c r="A3" s="1">
        <v>606</v>
      </c>
      <c r="B3" s="1" t="s">
        <v>4</v>
      </c>
      <c r="C3" s="3">
        <v>2010</v>
      </c>
      <c r="D3" s="3" t="s">
        <v>14</v>
      </c>
      <c r="E3" s="4">
        <v>1.7390000000000001</v>
      </c>
      <c r="F3" s="3">
        <v>29</v>
      </c>
      <c r="G3" s="3">
        <v>18</v>
      </c>
      <c r="H3" s="3">
        <v>53</v>
      </c>
      <c r="I3" s="4">
        <f t="shared" ref="I3:I66" si="0">3.14*H3</f>
        <v>166.42000000000002</v>
      </c>
      <c r="J3" s="4">
        <f>TAN((RADIANS(G3)))*(E3*F3)+1.59</f>
        <v>17.976025200721697</v>
      </c>
      <c r="L3" s="3"/>
    </row>
    <row r="4" spans="1:14" x14ac:dyDescent="0.25">
      <c r="A4" s="1">
        <v>606</v>
      </c>
      <c r="B4" s="1" t="s">
        <v>4</v>
      </c>
      <c r="C4" s="3">
        <v>2010</v>
      </c>
      <c r="D4" s="3" t="s">
        <v>15</v>
      </c>
      <c r="E4" s="3">
        <v>37</v>
      </c>
      <c r="F4" s="3">
        <v>20</v>
      </c>
      <c r="G4" s="3">
        <v>27</v>
      </c>
      <c r="H4" s="3">
        <v>53.3</v>
      </c>
      <c r="I4" s="4">
        <f t="shared" si="0"/>
        <v>167.36199999999999</v>
      </c>
      <c r="J4" s="4">
        <f>TAN(RADIANS(G4))*(E4)+1.95</f>
        <v>20.802441631293863</v>
      </c>
      <c r="L4" s="3"/>
    </row>
    <row r="5" spans="1:14" x14ac:dyDescent="0.25">
      <c r="A5" s="1">
        <v>606</v>
      </c>
      <c r="B5" s="1" t="s">
        <v>4</v>
      </c>
      <c r="C5" s="5">
        <v>2010</v>
      </c>
      <c r="D5" s="3" t="s">
        <v>19</v>
      </c>
      <c r="E5" s="3">
        <v>1.46</v>
      </c>
      <c r="F5" s="7">
        <v>15</v>
      </c>
      <c r="G5" s="8">
        <v>36</v>
      </c>
      <c r="H5" s="7">
        <v>57.4</v>
      </c>
      <c r="I5" s="4">
        <f t="shared" si="0"/>
        <v>180.23599999999999</v>
      </c>
      <c r="J5" s="4">
        <f>(F5*E5)*TAN(RADIANS(G5)) + 1.6</f>
        <v>17.511281363317405</v>
      </c>
      <c r="L5" s="3"/>
    </row>
    <row r="6" spans="1:14" x14ac:dyDescent="0.25">
      <c r="A6" s="1">
        <v>606</v>
      </c>
      <c r="B6" s="2" t="s">
        <v>4</v>
      </c>
      <c r="C6" s="5">
        <v>2010</v>
      </c>
      <c r="D6" s="4" t="s">
        <v>20</v>
      </c>
      <c r="E6" s="4">
        <v>1.31</v>
      </c>
      <c r="F6" s="4">
        <v>17.5</v>
      </c>
      <c r="G6" s="4">
        <v>36</v>
      </c>
      <c r="H6" s="4">
        <v>56.7</v>
      </c>
      <c r="I6" s="4">
        <f t="shared" si="0"/>
        <v>178.03800000000001</v>
      </c>
      <c r="J6" s="4">
        <f>TAN(RADIANS(G6))*F6*E6+1.7</f>
        <v>18.355987454522896</v>
      </c>
      <c r="L6" s="3"/>
    </row>
    <row r="7" spans="1:14" x14ac:dyDescent="0.25">
      <c r="A7" s="1">
        <v>606</v>
      </c>
      <c r="B7" s="1" t="s">
        <v>4</v>
      </c>
      <c r="C7" s="3">
        <v>2010</v>
      </c>
      <c r="D7" s="3" t="s">
        <v>22</v>
      </c>
      <c r="E7" s="9">
        <v>0.65</v>
      </c>
      <c r="F7" s="1">
        <v>50</v>
      </c>
      <c r="G7" s="1">
        <v>30</v>
      </c>
      <c r="H7" s="3">
        <v>57.5</v>
      </c>
      <c r="I7" s="4">
        <f t="shared" si="0"/>
        <v>180.55</v>
      </c>
      <c r="J7" s="4">
        <f>TAN(RADIANS(G7))*(E7*F7)+1.77165</f>
        <v>20.535533748662836</v>
      </c>
      <c r="K7" s="6"/>
      <c r="L7" s="3"/>
    </row>
    <row r="8" spans="1:14" x14ac:dyDescent="0.25">
      <c r="A8" s="1">
        <v>607</v>
      </c>
      <c r="B8" s="1" t="s">
        <v>4</v>
      </c>
      <c r="C8" s="3">
        <v>2010</v>
      </c>
      <c r="D8" s="3" t="s">
        <v>13</v>
      </c>
      <c r="E8" s="3">
        <v>1.45</v>
      </c>
      <c r="F8" s="1">
        <v>21</v>
      </c>
      <c r="G8" s="3">
        <v>31</v>
      </c>
      <c r="H8" s="3">
        <v>47.6</v>
      </c>
      <c r="I8" s="4">
        <f t="shared" si="0"/>
        <v>149.464</v>
      </c>
      <c r="J8" s="4">
        <f>1.51+((F8*E8)*TAN(RADIANS(G8)))</f>
        <v>19.806205849389215</v>
      </c>
      <c r="L8" s="3"/>
      <c r="M8" s="4" t="s">
        <v>18</v>
      </c>
    </row>
    <row r="9" spans="1:14" x14ac:dyDescent="0.25">
      <c r="A9" s="1">
        <v>607</v>
      </c>
      <c r="B9" s="1" t="s">
        <v>4</v>
      </c>
      <c r="C9" s="3">
        <v>2010</v>
      </c>
      <c r="D9" s="3" t="s">
        <v>14</v>
      </c>
      <c r="E9" s="4">
        <v>1.7390000000000001</v>
      </c>
      <c r="F9" s="3">
        <v>34</v>
      </c>
      <c r="G9" s="3">
        <v>17</v>
      </c>
      <c r="H9" s="3">
        <v>48</v>
      </c>
      <c r="I9" s="4">
        <f t="shared" si="0"/>
        <v>150.72</v>
      </c>
      <c r="J9" s="4">
        <f>TAN((RADIANS(G9)))*(E9*F9)+1.59</f>
        <v>19.666632271924755</v>
      </c>
      <c r="L9" s="3"/>
    </row>
    <row r="10" spans="1:14" x14ac:dyDescent="0.25">
      <c r="A10" s="1">
        <v>607</v>
      </c>
      <c r="B10" s="1" t="s">
        <v>4</v>
      </c>
      <c r="C10" s="3">
        <v>2010</v>
      </c>
      <c r="D10" s="3" t="s">
        <v>15</v>
      </c>
      <c r="E10" s="3">
        <v>37</v>
      </c>
      <c r="F10" s="3">
        <v>20</v>
      </c>
      <c r="G10" s="3">
        <v>28</v>
      </c>
      <c r="H10" s="3">
        <v>47.2</v>
      </c>
      <c r="I10" s="4">
        <f t="shared" si="0"/>
        <v>148.20800000000003</v>
      </c>
      <c r="J10" s="4">
        <f>TAN(RADIANS(G10))*(E10)+1.95</f>
        <v>21.623248971474712</v>
      </c>
      <c r="L10" s="3"/>
    </row>
    <row r="11" spans="1:14" s="10" customFormat="1" x14ac:dyDescent="0.25">
      <c r="A11" s="1">
        <v>607</v>
      </c>
      <c r="B11" s="1" t="s">
        <v>4</v>
      </c>
      <c r="C11" s="5">
        <v>2010</v>
      </c>
      <c r="D11" s="3" t="s">
        <v>19</v>
      </c>
      <c r="E11" s="3">
        <v>1.46</v>
      </c>
      <c r="F11" s="7">
        <v>15</v>
      </c>
      <c r="G11" s="8">
        <v>39</v>
      </c>
      <c r="H11" s="7">
        <v>55.8</v>
      </c>
      <c r="I11" s="4">
        <f t="shared" si="0"/>
        <v>175.21199999999999</v>
      </c>
      <c r="J11" s="4">
        <f>(F11*E11)*TAN(RADIANS(G11)) + 1.6</f>
        <v>19.334270326970653</v>
      </c>
      <c r="K11" s="4"/>
      <c r="M11" s="3"/>
      <c r="N11" s="3"/>
    </row>
    <row r="12" spans="1:14" x14ac:dyDescent="0.25">
      <c r="A12" s="1">
        <v>607</v>
      </c>
      <c r="B12" s="2" t="s">
        <v>4</v>
      </c>
      <c r="C12" s="5">
        <v>2010</v>
      </c>
      <c r="D12" s="4" t="s">
        <v>20</v>
      </c>
      <c r="E12" s="4">
        <v>1.31</v>
      </c>
      <c r="F12" s="4">
        <v>19.5</v>
      </c>
      <c r="G12" s="4">
        <v>30</v>
      </c>
      <c r="H12" s="4">
        <v>49</v>
      </c>
      <c r="I12" s="4">
        <f t="shared" si="0"/>
        <v>153.86000000000001</v>
      </c>
      <c r="J12" s="4">
        <f>TAN(RADIANS(G12))*F12*E12+1.7</f>
        <v>16.448412626448988</v>
      </c>
      <c r="L12" s="3"/>
    </row>
    <row r="13" spans="1:14" x14ac:dyDescent="0.25">
      <c r="A13" s="1">
        <v>607</v>
      </c>
      <c r="B13" s="1" t="s">
        <v>4</v>
      </c>
      <c r="C13" s="3">
        <v>2010</v>
      </c>
      <c r="D13" s="3" t="s">
        <v>22</v>
      </c>
      <c r="E13" s="9">
        <v>0.65</v>
      </c>
      <c r="F13" s="1">
        <v>40</v>
      </c>
      <c r="G13" s="1">
        <v>34</v>
      </c>
      <c r="H13" s="3">
        <v>49</v>
      </c>
      <c r="I13" s="4">
        <f t="shared" si="0"/>
        <v>153.86000000000001</v>
      </c>
      <c r="J13" s="4">
        <f>TAN(RADIANS(G13))*(E13*F13)+1.77165</f>
        <v>19.308871437903097</v>
      </c>
      <c r="K13" s="6"/>
      <c r="L13" s="3"/>
    </row>
    <row r="14" spans="1:14" x14ac:dyDescent="0.25">
      <c r="A14" s="1">
        <v>608</v>
      </c>
      <c r="B14" s="1" t="s">
        <v>5</v>
      </c>
      <c r="C14" s="3">
        <v>2010</v>
      </c>
      <c r="D14" s="3" t="s">
        <v>13</v>
      </c>
      <c r="E14" s="3">
        <v>1.45</v>
      </c>
      <c r="F14" s="1">
        <v>23</v>
      </c>
      <c r="G14" s="3">
        <v>36</v>
      </c>
      <c r="H14" s="3">
        <v>61.85</v>
      </c>
      <c r="I14" s="4">
        <f t="shared" si="0"/>
        <v>194.209</v>
      </c>
      <c r="J14" s="4">
        <f>1.51+((F14*E14)*TAN(RADIANS(G14)))</f>
        <v>25.740193308978789</v>
      </c>
      <c r="L14" s="3"/>
      <c r="M14" s="4" t="s">
        <v>18</v>
      </c>
    </row>
    <row r="15" spans="1:14" x14ac:dyDescent="0.25">
      <c r="A15" s="1">
        <v>608</v>
      </c>
      <c r="B15" s="1" t="s">
        <v>5</v>
      </c>
      <c r="C15" s="3">
        <v>2010</v>
      </c>
      <c r="D15" s="3" t="s">
        <v>14</v>
      </c>
      <c r="E15" s="4">
        <v>1.7390000000000001</v>
      </c>
      <c r="F15" s="3">
        <v>38</v>
      </c>
      <c r="G15" s="3">
        <v>17</v>
      </c>
      <c r="H15" s="3">
        <v>62</v>
      </c>
      <c r="I15" s="4">
        <f t="shared" si="0"/>
        <v>194.68</v>
      </c>
      <c r="J15" s="4">
        <f>TAN((RADIANS(G15)))*(E15*F15)+1.59</f>
        <v>21.793294892151199</v>
      </c>
      <c r="L15" s="3"/>
    </row>
    <row r="16" spans="1:14" x14ac:dyDescent="0.25">
      <c r="A16" s="1">
        <v>608</v>
      </c>
      <c r="B16" s="1" t="s">
        <v>5</v>
      </c>
      <c r="C16" s="3">
        <v>2010</v>
      </c>
      <c r="D16" s="3" t="s">
        <v>15</v>
      </c>
      <c r="E16" s="3">
        <v>37</v>
      </c>
      <c r="F16" s="3">
        <v>20</v>
      </c>
      <c r="G16" s="3">
        <v>30</v>
      </c>
      <c r="H16" s="3">
        <v>61.8</v>
      </c>
      <c r="I16" s="4">
        <f t="shared" si="0"/>
        <v>194.05199999999999</v>
      </c>
      <c r="J16" s="4">
        <f>TAN(RADIANS(G16))*(E16)+1.95</f>
        <v>23.31195996001615</v>
      </c>
      <c r="L16" s="3"/>
    </row>
    <row r="17" spans="1:14" x14ac:dyDescent="0.25">
      <c r="A17" s="1">
        <v>608</v>
      </c>
      <c r="B17" s="1" t="s">
        <v>5</v>
      </c>
      <c r="C17" s="5">
        <v>2010</v>
      </c>
      <c r="D17" s="3" t="s">
        <v>19</v>
      </c>
      <c r="E17" s="3">
        <v>1.46</v>
      </c>
      <c r="F17" s="7">
        <v>20</v>
      </c>
      <c r="G17" s="8">
        <v>35</v>
      </c>
      <c r="H17" s="7">
        <v>65.5</v>
      </c>
      <c r="I17" s="4">
        <f t="shared" si="0"/>
        <v>205.67000000000002</v>
      </c>
      <c r="J17" s="4">
        <f>(F17*E17)*TAN(RADIANS(G17)) + 1.6</f>
        <v>22.046060115723524</v>
      </c>
      <c r="L17" s="3"/>
    </row>
    <row r="18" spans="1:14" s="10" customFormat="1" x14ac:dyDescent="0.25">
      <c r="A18" s="1">
        <v>608</v>
      </c>
      <c r="B18" s="2" t="s">
        <v>5</v>
      </c>
      <c r="C18" s="5">
        <v>2010</v>
      </c>
      <c r="D18" s="4" t="s">
        <v>20</v>
      </c>
      <c r="E18" s="4">
        <v>1.31</v>
      </c>
      <c r="F18" s="4">
        <v>23</v>
      </c>
      <c r="G18" s="4">
        <v>29</v>
      </c>
      <c r="H18" s="4">
        <v>64</v>
      </c>
      <c r="I18" s="4">
        <f t="shared" si="0"/>
        <v>200.96</v>
      </c>
      <c r="J18" s="4">
        <f>TAN(RADIANS(G18))*F18*E18+1.7</f>
        <v>18.40133172027193</v>
      </c>
      <c r="K18" s="4"/>
      <c r="M18" s="3"/>
      <c r="N18" s="3"/>
    </row>
    <row r="19" spans="1:14" x14ac:dyDescent="0.25">
      <c r="A19" s="1">
        <v>608</v>
      </c>
      <c r="B19" s="1" t="s">
        <v>5</v>
      </c>
      <c r="C19" s="3">
        <v>2010</v>
      </c>
      <c r="D19" s="3" t="s">
        <v>22</v>
      </c>
      <c r="E19" s="9">
        <v>0.65</v>
      </c>
      <c r="F19" s="1">
        <v>45</v>
      </c>
      <c r="G19" s="1">
        <v>36</v>
      </c>
      <c r="H19" s="3">
        <v>64.400000000000006</v>
      </c>
      <c r="I19" s="4">
        <f t="shared" si="0"/>
        <v>202.21600000000004</v>
      </c>
      <c r="J19" s="4">
        <f>TAN(RADIANS(G19))*(E19*F19)+1.77165</f>
        <v>23.023018944156806</v>
      </c>
      <c r="K19" s="6"/>
      <c r="L19" s="3"/>
    </row>
    <row r="20" spans="1:14" x14ac:dyDescent="0.25">
      <c r="A20" s="1">
        <v>609</v>
      </c>
      <c r="B20" s="1" t="s">
        <v>5</v>
      </c>
      <c r="C20" s="3">
        <v>2010</v>
      </c>
      <c r="D20" s="3" t="s">
        <v>13</v>
      </c>
      <c r="E20" s="3">
        <v>1.45</v>
      </c>
      <c r="F20" s="1">
        <v>24</v>
      </c>
      <c r="G20" s="3">
        <v>33</v>
      </c>
      <c r="H20" s="3">
        <v>59</v>
      </c>
      <c r="I20" s="4">
        <f t="shared" si="0"/>
        <v>185.26000000000002</v>
      </c>
      <c r="J20" s="4">
        <f>1.51+((F20*E20)*TAN(RADIANS(G20)))</f>
        <v>24.109384243273368</v>
      </c>
      <c r="L20" s="3"/>
      <c r="M20" s="4" t="s">
        <v>18</v>
      </c>
    </row>
    <row r="21" spans="1:14" x14ac:dyDescent="0.25">
      <c r="A21" s="1">
        <v>609</v>
      </c>
      <c r="B21" s="1" t="s">
        <v>5</v>
      </c>
      <c r="C21" s="3">
        <v>2010</v>
      </c>
      <c r="D21" s="3" t="s">
        <v>14</v>
      </c>
      <c r="E21" s="4">
        <v>1.7390000000000001</v>
      </c>
      <c r="F21" s="3">
        <v>29</v>
      </c>
      <c r="G21" s="3">
        <v>19</v>
      </c>
      <c r="H21" s="3">
        <v>60</v>
      </c>
      <c r="I21" s="4">
        <f t="shared" si="0"/>
        <v>188.4</v>
      </c>
      <c r="J21" s="4">
        <f>TAN((RADIANS(G21)))*(E21*F21)+1.59</f>
        <v>18.954785865811111</v>
      </c>
      <c r="L21" s="3"/>
    </row>
    <row r="22" spans="1:14" x14ac:dyDescent="0.25">
      <c r="A22" s="1">
        <v>609</v>
      </c>
      <c r="B22" s="1" t="s">
        <v>5</v>
      </c>
      <c r="C22" s="3">
        <v>2010</v>
      </c>
      <c r="D22" s="3" t="s">
        <v>15</v>
      </c>
      <c r="E22" s="3">
        <v>37</v>
      </c>
      <c r="F22" s="3">
        <v>20</v>
      </c>
      <c r="G22" s="3">
        <v>35</v>
      </c>
      <c r="H22" s="3">
        <v>59.1</v>
      </c>
      <c r="I22" s="4">
        <f t="shared" si="0"/>
        <v>185.57400000000001</v>
      </c>
      <c r="J22" s="4">
        <f>TAN(RADIANS(G22))*(E22)+1.95</f>
        <v>27.857678913759258</v>
      </c>
      <c r="L22" s="3"/>
    </row>
    <row r="23" spans="1:14" x14ac:dyDescent="0.25">
      <c r="A23" s="1">
        <v>609</v>
      </c>
      <c r="B23" s="1" t="s">
        <v>5</v>
      </c>
      <c r="C23" s="5">
        <v>2010</v>
      </c>
      <c r="D23" s="3" t="s">
        <v>19</v>
      </c>
      <c r="E23" s="3">
        <v>1.46</v>
      </c>
      <c r="F23" s="7">
        <v>20</v>
      </c>
      <c r="G23" s="8">
        <v>30</v>
      </c>
      <c r="H23" s="7">
        <v>64.5</v>
      </c>
      <c r="I23" s="4">
        <f t="shared" si="0"/>
        <v>202.53</v>
      </c>
      <c r="J23" s="4">
        <f>(F23*E23)*TAN(RADIANS(G23)) + 1.6</f>
        <v>18.458627860337071</v>
      </c>
      <c r="L23" s="3"/>
    </row>
    <row r="24" spans="1:14" x14ac:dyDescent="0.25">
      <c r="A24" s="1">
        <v>609</v>
      </c>
      <c r="B24" s="2" t="s">
        <v>5</v>
      </c>
      <c r="C24" s="5">
        <v>2010</v>
      </c>
      <c r="D24" s="4" t="s">
        <v>20</v>
      </c>
      <c r="E24" s="4">
        <v>1.31</v>
      </c>
      <c r="F24" s="4">
        <v>18</v>
      </c>
      <c r="G24" s="4">
        <v>39</v>
      </c>
      <c r="H24" s="4">
        <v>68.5</v>
      </c>
      <c r="I24" s="4">
        <f t="shared" si="0"/>
        <v>215.09</v>
      </c>
      <c r="J24" s="4">
        <f>TAN(RADIANS(G24))*F24*E24+1.7</f>
        <v>20.794707502738266</v>
      </c>
      <c r="L24" s="3"/>
    </row>
    <row r="25" spans="1:14" s="10" customFormat="1" x14ac:dyDescent="0.25">
      <c r="A25" s="1">
        <v>609</v>
      </c>
      <c r="B25" s="1" t="s">
        <v>5</v>
      </c>
      <c r="C25" s="3">
        <v>2010</v>
      </c>
      <c r="D25" s="3" t="s">
        <v>22</v>
      </c>
      <c r="E25" s="9">
        <v>0.65</v>
      </c>
      <c r="F25" s="1">
        <v>40</v>
      </c>
      <c r="G25" s="1">
        <v>35</v>
      </c>
      <c r="H25" s="3">
        <v>63.5</v>
      </c>
      <c r="I25" s="4">
        <f t="shared" si="0"/>
        <v>199.39000000000001</v>
      </c>
      <c r="J25" s="4">
        <f>TAN(RADIANS(G25))*(E25*F25)+1.77165</f>
        <v>19.977045993452453</v>
      </c>
      <c r="K25" s="6"/>
      <c r="M25" s="3"/>
      <c r="N25" s="3"/>
    </row>
    <row r="26" spans="1:14" x14ac:dyDescent="0.25">
      <c r="A26" s="1">
        <v>610</v>
      </c>
      <c r="B26" s="1" t="s">
        <v>5</v>
      </c>
      <c r="C26" s="3">
        <v>2010</v>
      </c>
      <c r="D26" s="3" t="s">
        <v>13</v>
      </c>
      <c r="E26" s="3">
        <v>1.45</v>
      </c>
      <c r="F26" s="1">
        <v>27</v>
      </c>
      <c r="G26" s="3">
        <v>32</v>
      </c>
      <c r="H26" s="3">
        <v>65</v>
      </c>
      <c r="I26" s="4">
        <f t="shared" si="0"/>
        <v>204.1</v>
      </c>
      <c r="J26" s="4">
        <f>1.51+((F26*E26)*TAN(RADIANS(G26)))</f>
        <v>25.973635127250169</v>
      </c>
      <c r="L26" s="3"/>
      <c r="M26" s="4" t="s">
        <v>18</v>
      </c>
    </row>
    <row r="27" spans="1:14" x14ac:dyDescent="0.25">
      <c r="A27" s="1">
        <v>610</v>
      </c>
      <c r="B27" s="1" t="s">
        <v>5</v>
      </c>
      <c r="C27" s="3">
        <v>2010</v>
      </c>
      <c r="D27" s="3" t="s">
        <v>14</v>
      </c>
      <c r="E27" s="4">
        <v>1.7390000000000001</v>
      </c>
      <c r="F27" s="3">
        <v>42</v>
      </c>
      <c r="G27" s="3">
        <v>17</v>
      </c>
      <c r="H27" s="3">
        <v>66</v>
      </c>
      <c r="I27" s="4">
        <f t="shared" si="0"/>
        <v>207.24</v>
      </c>
      <c r="J27" s="4">
        <f>TAN((RADIANS(G27)))*(E27*F27)+1.59</f>
        <v>23.919957512377639</v>
      </c>
      <c r="L27" s="3"/>
    </row>
    <row r="28" spans="1:14" x14ac:dyDescent="0.25">
      <c r="A28" s="1">
        <v>610</v>
      </c>
      <c r="B28" s="1" t="s">
        <v>5</v>
      </c>
      <c r="C28" s="3">
        <v>2010</v>
      </c>
      <c r="D28" s="3" t="s">
        <v>15</v>
      </c>
      <c r="E28" s="3">
        <v>37</v>
      </c>
      <c r="F28" s="3">
        <v>20</v>
      </c>
      <c r="G28" s="3">
        <v>35</v>
      </c>
      <c r="H28" s="3">
        <v>65.099999999999994</v>
      </c>
      <c r="I28" s="4">
        <f t="shared" si="0"/>
        <v>204.41399999999999</v>
      </c>
      <c r="J28" s="4">
        <f>TAN(RADIANS(G28))*(E28)+1.95</f>
        <v>27.857678913759258</v>
      </c>
      <c r="L28" s="3"/>
    </row>
    <row r="29" spans="1:14" x14ac:dyDescent="0.25">
      <c r="A29" s="1">
        <v>610</v>
      </c>
      <c r="B29" s="1" t="s">
        <v>5</v>
      </c>
      <c r="C29" s="5">
        <v>2010</v>
      </c>
      <c r="D29" s="3" t="s">
        <v>19</v>
      </c>
      <c r="E29" s="3">
        <v>1.46</v>
      </c>
      <c r="F29" s="7">
        <v>20</v>
      </c>
      <c r="G29" s="8">
        <v>33</v>
      </c>
      <c r="H29" s="7">
        <v>72.400000000000006</v>
      </c>
      <c r="I29" s="4">
        <f t="shared" si="0"/>
        <v>227.33600000000001</v>
      </c>
      <c r="J29" s="4">
        <f>(F29*E29)*TAN(RADIANS(G29)) + 1.6</f>
        <v>20.562701721367311</v>
      </c>
      <c r="L29" s="3"/>
    </row>
    <row r="30" spans="1:14" x14ac:dyDescent="0.25">
      <c r="A30" s="1">
        <v>610</v>
      </c>
      <c r="B30" s="2" t="s">
        <v>5</v>
      </c>
      <c r="C30" s="5">
        <v>2010</v>
      </c>
      <c r="D30" s="4" t="s">
        <v>20</v>
      </c>
      <c r="E30" s="4">
        <v>1.31</v>
      </c>
      <c r="F30" s="4">
        <v>23</v>
      </c>
      <c r="G30" s="4">
        <v>34</v>
      </c>
      <c r="H30" s="4">
        <v>62.3</v>
      </c>
      <c r="I30" s="4">
        <f t="shared" si="0"/>
        <v>195.62199999999999</v>
      </c>
      <c r="J30" s="4">
        <f>TAN(RADIANS(G30))*F30*E30+1.7</f>
        <v>22.022941612462319</v>
      </c>
      <c r="L30" s="3"/>
    </row>
    <row r="31" spans="1:14" x14ac:dyDescent="0.25">
      <c r="A31" s="1">
        <v>610</v>
      </c>
      <c r="B31" s="1" t="s">
        <v>5</v>
      </c>
      <c r="C31" s="3">
        <v>2010</v>
      </c>
      <c r="D31" s="3" t="s">
        <v>22</v>
      </c>
      <c r="E31" s="9">
        <v>0.65</v>
      </c>
      <c r="F31" s="1">
        <v>60</v>
      </c>
      <c r="G31" s="1">
        <v>30</v>
      </c>
      <c r="H31" s="3">
        <v>67.5</v>
      </c>
      <c r="I31" s="4">
        <f t="shared" si="0"/>
        <v>211.95000000000002</v>
      </c>
      <c r="J31" s="4">
        <f>TAN(RADIANS(G31))*(E31*F31)+1.77165</f>
        <v>24.288310498395404</v>
      </c>
      <c r="K31" s="6"/>
      <c r="L31" s="3"/>
    </row>
    <row r="32" spans="1:14" s="10" customFormat="1" x14ac:dyDescent="0.25">
      <c r="A32" s="1">
        <v>611</v>
      </c>
      <c r="B32" s="1" t="s">
        <v>11</v>
      </c>
      <c r="C32" s="3">
        <v>2010</v>
      </c>
      <c r="D32" s="3" t="s">
        <v>13</v>
      </c>
      <c r="E32" s="3">
        <v>1.45</v>
      </c>
      <c r="F32" s="2">
        <v>25</v>
      </c>
      <c r="G32" s="3">
        <v>27</v>
      </c>
      <c r="H32" s="3">
        <v>63.45</v>
      </c>
      <c r="I32" s="4">
        <f t="shared" si="0"/>
        <v>199.233</v>
      </c>
      <c r="J32" s="4">
        <f>1.51+((F32*E32)*TAN(RADIANS(G32)))</f>
        <v>19.980297544173045</v>
      </c>
      <c r="K32" s="4"/>
      <c r="M32" s="4" t="s">
        <v>18</v>
      </c>
      <c r="N32" s="3"/>
    </row>
    <row r="33" spans="1:14" x14ac:dyDescent="0.25">
      <c r="A33" s="1">
        <v>611</v>
      </c>
      <c r="B33" s="1" t="s">
        <v>11</v>
      </c>
      <c r="C33" s="3">
        <v>2010</v>
      </c>
      <c r="D33" s="3" t="s">
        <v>14</v>
      </c>
      <c r="E33" s="4">
        <v>1.7390000000000001</v>
      </c>
      <c r="F33" s="3">
        <v>33</v>
      </c>
      <c r="G33" s="3">
        <v>18</v>
      </c>
      <c r="H33" s="3">
        <v>64</v>
      </c>
      <c r="I33" s="4">
        <f t="shared" si="0"/>
        <v>200.96</v>
      </c>
      <c r="J33" s="4">
        <f>TAN((RADIANS(G33)))*(E33*F33)+1.59</f>
        <v>20.236166607717792</v>
      </c>
      <c r="L33" s="3"/>
    </row>
    <row r="34" spans="1:14" x14ac:dyDescent="0.25">
      <c r="A34" s="1">
        <v>611</v>
      </c>
      <c r="B34" s="1" t="s">
        <v>11</v>
      </c>
      <c r="C34" s="3">
        <v>2010</v>
      </c>
      <c r="D34" s="3" t="s">
        <v>15</v>
      </c>
      <c r="E34" s="3">
        <v>55.5</v>
      </c>
      <c r="F34" s="3">
        <v>30</v>
      </c>
      <c r="G34" s="3">
        <v>25</v>
      </c>
      <c r="H34" s="3">
        <v>104</v>
      </c>
      <c r="I34" s="4">
        <f t="shared" si="0"/>
        <v>326.56</v>
      </c>
      <c r="J34" s="4">
        <f>TAN(RADIANS(G34))*(E34)+1.95</f>
        <v>27.830075027602419</v>
      </c>
      <c r="L34" s="3"/>
    </row>
    <row r="35" spans="1:14" x14ac:dyDescent="0.25">
      <c r="A35" s="1">
        <v>611</v>
      </c>
      <c r="B35" s="1" t="s">
        <v>11</v>
      </c>
      <c r="C35" s="5">
        <v>2010</v>
      </c>
      <c r="D35" s="3" t="s">
        <v>19</v>
      </c>
      <c r="E35" s="3">
        <v>1.46</v>
      </c>
      <c r="F35" s="7">
        <v>20</v>
      </c>
      <c r="G35" s="8">
        <v>38</v>
      </c>
      <c r="H35" s="7">
        <v>139</v>
      </c>
      <c r="I35" s="4">
        <f t="shared" si="0"/>
        <v>436.46000000000004</v>
      </c>
      <c r="J35" s="4">
        <f>(F35*E35)*TAN(RADIANS(G35)) + 1.6</f>
        <v>24.413540293996149</v>
      </c>
      <c r="L35" s="3"/>
    </row>
    <row r="36" spans="1:14" x14ac:dyDescent="0.25">
      <c r="A36" s="1">
        <v>611</v>
      </c>
      <c r="B36" s="2" t="s">
        <v>11</v>
      </c>
      <c r="C36" s="5">
        <v>2010</v>
      </c>
      <c r="D36" s="4" t="s">
        <v>20</v>
      </c>
      <c r="E36" s="4">
        <v>1.31</v>
      </c>
      <c r="F36" s="4">
        <v>25.5</v>
      </c>
      <c r="G36" s="4">
        <v>29</v>
      </c>
      <c r="H36" s="4">
        <v>139.19999999999999</v>
      </c>
      <c r="I36" s="4">
        <f t="shared" si="0"/>
        <v>437.08799999999997</v>
      </c>
      <c r="J36" s="4">
        <f>(TAN(RADIANS(G36))*F36*E36+1.7)</f>
        <v>20.216693863779746</v>
      </c>
      <c r="L36" s="3"/>
    </row>
    <row r="37" spans="1:14" x14ac:dyDescent="0.25">
      <c r="A37" s="1">
        <v>611</v>
      </c>
      <c r="B37" s="1" t="s">
        <v>11</v>
      </c>
      <c r="C37" s="3">
        <v>2010</v>
      </c>
      <c r="D37" s="3" t="s">
        <v>22</v>
      </c>
      <c r="E37" s="9">
        <v>0.65</v>
      </c>
      <c r="F37" s="1">
        <v>60</v>
      </c>
      <c r="G37" s="1">
        <v>30</v>
      </c>
      <c r="H37" s="3">
        <v>140.19999999999999</v>
      </c>
      <c r="I37" s="4">
        <f t="shared" si="0"/>
        <v>440.22800000000001</v>
      </c>
      <c r="J37" s="4">
        <f>TAN(RADIANS(G37))*(E37*F37)+1.77165</f>
        <v>24.288310498395404</v>
      </c>
      <c r="K37" s="6"/>
      <c r="L37" s="3"/>
    </row>
    <row r="38" spans="1:14" x14ac:dyDescent="0.25">
      <c r="A38" s="1">
        <v>612</v>
      </c>
      <c r="B38" s="1" t="s">
        <v>12</v>
      </c>
      <c r="C38" s="3">
        <v>2010</v>
      </c>
      <c r="D38" s="3" t="s">
        <v>13</v>
      </c>
      <c r="E38" s="3">
        <v>1.45</v>
      </c>
      <c r="F38" s="2">
        <v>17</v>
      </c>
      <c r="G38" s="3">
        <v>20</v>
      </c>
      <c r="H38" s="3">
        <v>56.6</v>
      </c>
      <c r="I38" s="4">
        <f t="shared" si="0"/>
        <v>177.72400000000002</v>
      </c>
      <c r="J38" s="4">
        <f>1.51+((F38*E38)*TAN(RADIANS(G38)))</f>
        <v>10.481866274661886</v>
      </c>
      <c r="L38" s="3"/>
      <c r="M38" s="4" t="s">
        <v>18</v>
      </c>
    </row>
    <row r="39" spans="1:14" s="10" customFormat="1" x14ac:dyDescent="0.25">
      <c r="A39" s="1">
        <v>612</v>
      </c>
      <c r="B39" s="1" t="s">
        <v>12</v>
      </c>
      <c r="C39" s="3">
        <v>2010</v>
      </c>
      <c r="D39" s="3" t="s">
        <v>14</v>
      </c>
      <c r="E39" s="4">
        <v>1.7390000000000001</v>
      </c>
      <c r="F39" s="3">
        <v>18</v>
      </c>
      <c r="G39" s="3">
        <v>11</v>
      </c>
      <c r="H39" s="3">
        <v>57</v>
      </c>
      <c r="I39" s="4">
        <f t="shared" si="0"/>
        <v>178.98000000000002</v>
      </c>
      <c r="J39" s="4">
        <f>TAN((RADIANS(G39)))*(E39*F39)+1.59</f>
        <v>7.6744924366288645</v>
      </c>
      <c r="K39" s="4"/>
      <c r="M39" s="3"/>
      <c r="N39" s="3"/>
    </row>
    <row r="40" spans="1:14" x14ac:dyDescent="0.25">
      <c r="A40" s="1">
        <v>612</v>
      </c>
      <c r="B40" s="1" t="s">
        <v>12</v>
      </c>
      <c r="C40" s="3">
        <v>2010</v>
      </c>
      <c r="D40" s="3" t="s">
        <v>15</v>
      </c>
      <c r="E40" s="3">
        <v>46.25</v>
      </c>
      <c r="F40" s="3">
        <v>25</v>
      </c>
      <c r="G40" s="3">
        <v>22</v>
      </c>
      <c r="H40" s="3">
        <v>65</v>
      </c>
      <c r="I40" s="4">
        <f t="shared" si="0"/>
        <v>204.1</v>
      </c>
      <c r="J40" s="4">
        <f>TAN(RADIANS(G40))*(E40)+1.95</f>
        <v>20.636212944876</v>
      </c>
      <c r="L40" s="3"/>
    </row>
    <row r="41" spans="1:14" x14ac:dyDescent="0.25">
      <c r="A41" s="1">
        <v>612</v>
      </c>
      <c r="B41" s="1" t="s">
        <v>12</v>
      </c>
      <c r="C41" s="5">
        <v>2010</v>
      </c>
      <c r="D41" s="3" t="s">
        <v>19</v>
      </c>
      <c r="E41" s="3">
        <v>1.46</v>
      </c>
      <c r="F41" s="7">
        <v>20</v>
      </c>
      <c r="G41" s="8">
        <v>33</v>
      </c>
      <c r="H41" s="7">
        <v>70.2</v>
      </c>
      <c r="I41" s="4">
        <f t="shared" si="0"/>
        <v>220.42800000000003</v>
      </c>
      <c r="J41" s="4">
        <f>(F41*E41)*TAN(RADIANS(G41)) + 1.6</f>
        <v>20.562701721367311</v>
      </c>
      <c r="L41" s="3"/>
    </row>
    <row r="42" spans="1:14" x14ac:dyDescent="0.25">
      <c r="A42" s="1">
        <v>612</v>
      </c>
      <c r="B42" s="2" t="s">
        <v>12</v>
      </c>
      <c r="C42" s="5">
        <v>2010</v>
      </c>
      <c r="D42" s="4" t="s">
        <v>20</v>
      </c>
      <c r="E42" s="4">
        <v>1.31</v>
      </c>
      <c r="F42" s="4">
        <v>21</v>
      </c>
      <c r="G42" s="4">
        <v>33</v>
      </c>
      <c r="H42" s="4">
        <v>67.2</v>
      </c>
      <c r="I42" s="4">
        <f t="shared" si="0"/>
        <v>211.00800000000001</v>
      </c>
      <c r="J42" s="4">
        <f>(TAN(RADIANS(G42))*F42*E42+1.7)</f>
        <v>19.565202888863517</v>
      </c>
      <c r="L42" s="3"/>
    </row>
    <row r="43" spans="1:14" x14ac:dyDescent="0.25">
      <c r="A43" s="1">
        <v>612</v>
      </c>
      <c r="B43" s="1" t="s">
        <v>12</v>
      </c>
      <c r="C43" s="3">
        <v>2010</v>
      </c>
      <c r="D43" s="3" t="s">
        <v>22</v>
      </c>
      <c r="E43" s="9">
        <v>0.65</v>
      </c>
      <c r="F43" s="1">
        <v>50</v>
      </c>
      <c r="G43" s="1">
        <v>29</v>
      </c>
      <c r="H43" s="3">
        <v>37.700000000000003</v>
      </c>
      <c r="I43" s="4">
        <f t="shared" si="0"/>
        <v>118.37800000000001</v>
      </c>
      <c r="J43" s="4">
        <f>TAN(RADIANS(G43))*(E43*F43)+1.77165</f>
        <v>19.786694172214993</v>
      </c>
      <c r="K43" s="6"/>
      <c r="L43" s="3"/>
    </row>
    <row r="44" spans="1:14" x14ac:dyDescent="0.25">
      <c r="A44" s="1">
        <v>613</v>
      </c>
      <c r="B44" s="1" t="s">
        <v>6</v>
      </c>
      <c r="C44" s="3">
        <v>2010</v>
      </c>
      <c r="D44" s="3" t="s">
        <v>13</v>
      </c>
      <c r="E44" s="3">
        <v>1.45</v>
      </c>
      <c r="F44" s="1">
        <v>33</v>
      </c>
      <c r="G44" s="3">
        <v>23.5</v>
      </c>
      <c r="H44" s="3">
        <v>102.25</v>
      </c>
      <c r="I44" s="4">
        <f t="shared" si="0"/>
        <v>321.065</v>
      </c>
      <c r="J44" s="4">
        <f>1.51+((F44*E44)*TAN(RADIANS(G44)))</f>
        <v>22.315772141880675</v>
      </c>
      <c r="L44" s="3"/>
      <c r="M44" s="4" t="s">
        <v>18</v>
      </c>
    </row>
    <row r="45" spans="1:14" x14ac:dyDescent="0.25">
      <c r="A45" s="1">
        <v>613</v>
      </c>
      <c r="B45" s="1" t="s">
        <v>6</v>
      </c>
      <c r="C45" s="3">
        <v>2010</v>
      </c>
      <c r="D45" s="3" t="s">
        <v>14</v>
      </c>
      <c r="E45" s="4">
        <v>1.7390000000000001</v>
      </c>
      <c r="F45" s="3">
        <v>40</v>
      </c>
      <c r="G45" s="3">
        <v>22</v>
      </c>
      <c r="H45" s="3">
        <v>103</v>
      </c>
      <c r="I45" s="4">
        <f t="shared" si="0"/>
        <v>323.42</v>
      </c>
      <c r="J45" s="4">
        <f>TAN((RADIANS(G45)))*(E45*F45)+1.59</f>
        <v>29.694064269093506</v>
      </c>
      <c r="L45" s="3"/>
    </row>
    <row r="46" spans="1:14" s="10" customFormat="1" x14ac:dyDescent="0.25">
      <c r="A46" s="1">
        <v>613</v>
      </c>
      <c r="B46" s="1" t="s">
        <v>6</v>
      </c>
      <c r="C46" s="3">
        <v>2010</v>
      </c>
      <c r="D46" s="3" t="s">
        <v>15</v>
      </c>
      <c r="E46" s="3">
        <v>27.75</v>
      </c>
      <c r="F46" s="3">
        <v>15</v>
      </c>
      <c r="G46" s="3">
        <v>25</v>
      </c>
      <c r="H46" s="3">
        <v>24.5</v>
      </c>
      <c r="I46" s="4">
        <f t="shared" si="0"/>
        <v>76.930000000000007</v>
      </c>
      <c r="J46" s="4">
        <f>TAN(RADIANS(G46))*(E46)+1.95</f>
        <v>14.890037513801209</v>
      </c>
      <c r="K46" s="4"/>
      <c r="M46" s="3"/>
      <c r="N46" s="3"/>
    </row>
    <row r="47" spans="1:14" x14ac:dyDescent="0.25">
      <c r="A47" s="1">
        <v>613</v>
      </c>
      <c r="B47" s="1" t="s">
        <v>6</v>
      </c>
      <c r="C47" s="5">
        <v>2010</v>
      </c>
      <c r="D47" s="3" t="s">
        <v>19</v>
      </c>
      <c r="E47" s="3">
        <v>1.46</v>
      </c>
      <c r="F47" s="7">
        <v>10</v>
      </c>
      <c r="G47" s="8">
        <v>40</v>
      </c>
      <c r="H47" s="7">
        <v>21.3</v>
      </c>
      <c r="I47" s="4">
        <f t="shared" si="0"/>
        <v>66.882000000000005</v>
      </c>
      <c r="J47" s="4">
        <f>(F47*E47)*TAN(RADIANS(G47)) + 1.6</f>
        <v>13.850854615188286</v>
      </c>
      <c r="L47" s="3"/>
    </row>
    <row r="48" spans="1:14" x14ac:dyDescent="0.25">
      <c r="A48" s="1">
        <v>613</v>
      </c>
      <c r="B48" s="2" t="s">
        <v>6</v>
      </c>
      <c r="C48" s="5">
        <v>2010</v>
      </c>
      <c r="D48" s="4" t="s">
        <v>20</v>
      </c>
      <c r="E48" s="4">
        <v>1.31</v>
      </c>
      <c r="F48" s="4">
        <v>18.5</v>
      </c>
      <c r="G48" s="4">
        <v>28.5</v>
      </c>
      <c r="H48" s="4">
        <v>20.399999999999999</v>
      </c>
      <c r="I48" s="4">
        <f t="shared" si="0"/>
        <v>64.055999999999997</v>
      </c>
      <c r="J48" s="4">
        <f>TAN(RADIANS(G48))*F48*E48+1.7</f>
        <v>14.858531380737519</v>
      </c>
      <c r="L48" s="3"/>
    </row>
    <row r="49" spans="1:14" x14ac:dyDescent="0.25">
      <c r="A49" s="1">
        <v>613</v>
      </c>
      <c r="B49" s="1" t="s">
        <v>6</v>
      </c>
      <c r="C49" s="3">
        <v>2010</v>
      </c>
      <c r="D49" s="3" t="s">
        <v>22</v>
      </c>
      <c r="E49" s="9">
        <v>0.65</v>
      </c>
      <c r="F49" s="1">
        <v>40</v>
      </c>
      <c r="G49" s="1">
        <v>29</v>
      </c>
      <c r="H49" s="3">
        <v>20.5</v>
      </c>
      <c r="I49" s="4">
        <f t="shared" si="0"/>
        <v>64.37</v>
      </c>
      <c r="J49" s="4">
        <f>TAN(RADIANS(G49))*(E49*F49)+1.77165</f>
        <v>16.183685337771994</v>
      </c>
      <c r="K49" s="6"/>
      <c r="L49" s="3"/>
    </row>
    <row r="50" spans="1:14" x14ac:dyDescent="0.25">
      <c r="A50" s="1">
        <v>614</v>
      </c>
      <c r="B50" s="1" t="s">
        <v>6</v>
      </c>
      <c r="C50" s="3">
        <v>2010</v>
      </c>
      <c r="D50" s="3" t="s">
        <v>13</v>
      </c>
      <c r="E50" s="3">
        <v>1.45</v>
      </c>
      <c r="F50" s="1">
        <v>30</v>
      </c>
      <c r="G50" s="3">
        <v>26</v>
      </c>
      <c r="H50" s="3">
        <v>64.41</v>
      </c>
      <c r="I50" s="4">
        <f t="shared" si="0"/>
        <v>202.2474</v>
      </c>
      <c r="J50" s="4">
        <f>1.51+((F50*E50)*TAN(RADIANS(G50)))</f>
        <v>22.726367602614975</v>
      </c>
      <c r="L50" s="3"/>
      <c r="M50" s="4" t="s">
        <v>18</v>
      </c>
    </row>
    <row r="51" spans="1:14" x14ac:dyDescent="0.25">
      <c r="A51" s="1">
        <v>614</v>
      </c>
      <c r="B51" s="1" t="s">
        <v>6</v>
      </c>
      <c r="C51" s="3">
        <v>2010</v>
      </c>
      <c r="D51" s="3" t="s">
        <v>14</v>
      </c>
      <c r="E51" s="4">
        <v>1.7390000000000001</v>
      </c>
      <c r="F51" s="3">
        <v>33</v>
      </c>
      <c r="G51" s="3">
        <v>16</v>
      </c>
      <c r="H51" s="3">
        <v>66</v>
      </c>
      <c r="I51" s="4">
        <f t="shared" si="0"/>
        <v>207.24</v>
      </c>
      <c r="J51" s="4">
        <f>TAN((RADIANS(G51)))*(E51*F51)+1.59</f>
        <v>18.04545745254071</v>
      </c>
      <c r="L51" s="3"/>
    </row>
    <row r="52" spans="1:14" x14ac:dyDescent="0.25">
      <c r="A52" s="1">
        <v>614</v>
      </c>
      <c r="B52" s="1" t="s">
        <v>6</v>
      </c>
      <c r="C52" s="3">
        <v>2010</v>
      </c>
      <c r="D52" s="3" t="s">
        <v>15</v>
      </c>
      <c r="E52" s="3">
        <v>27.75</v>
      </c>
      <c r="F52" s="3">
        <v>15</v>
      </c>
      <c r="G52" s="3">
        <v>22</v>
      </c>
      <c r="H52" s="3">
        <v>21</v>
      </c>
      <c r="I52" s="4">
        <f t="shared" si="0"/>
        <v>65.94</v>
      </c>
      <c r="J52" s="4">
        <f>TAN(RADIANS(G52))*(E52)+1.95</f>
        <v>13.161727766925601</v>
      </c>
      <c r="L52" s="3"/>
    </row>
    <row r="53" spans="1:14" s="10" customFormat="1" x14ac:dyDescent="0.25">
      <c r="A53" s="1">
        <v>614</v>
      </c>
      <c r="B53" s="1" t="s">
        <v>6</v>
      </c>
      <c r="C53" s="5">
        <v>2010</v>
      </c>
      <c r="D53" s="3" t="s">
        <v>19</v>
      </c>
      <c r="E53" s="3">
        <v>1.46</v>
      </c>
      <c r="F53" s="7">
        <v>10</v>
      </c>
      <c r="G53" s="8">
        <v>25</v>
      </c>
      <c r="H53" s="7">
        <v>20.7</v>
      </c>
      <c r="I53" s="4">
        <f t="shared" si="0"/>
        <v>64.998000000000005</v>
      </c>
      <c r="J53" s="4">
        <f>(F53*E53)*TAN(RADIANS(G53)) + 1.6</f>
        <v>8.408091809062979</v>
      </c>
      <c r="K53" s="4"/>
      <c r="M53" s="3"/>
      <c r="N53" s="3"/>
    </row>
    <row r="54" spans="1:14" x14ac:dyDescent="0.25">
      <c r="A54" s="1">
        <v>614</v>
      </c>
      <c r="B54" s="2" t="s">
        <v>6</v>
      </c>
      <c r="C54" s="5">
        <v>2010</v>
      </c>
      <c r="D54" s="4" t="s">
        <v>20</v>
      </c>
      <c r="E54" s="4">
        <v>1.31</v>
      </c>
      <c r="F54" s="4">
        <v>17.5</v>
      </c>
      <c r="G54" s="4">
        <v>24</v>
      </c>
      <c r="H54" s="4">
        <v>20.399999999999999</v>
      </c>
      <c r="I54" s="4">
        <f t="shared" si="0"/>
        <v>64.055999999999997</v>
      </c>
      <c r="J54" s="4">
        <f>TAN(RADIANS(G54))*F54*E54+1.7</f>
        <v>11.906867610698193</v>
      </c>
      <c r="L54" s="3"/>
    </row>
    <row r="55" spans="1:14" x14ac:dyDescent="0.25">
      <c r="A55" s="1">
        <v>614</v>
      </c>
      <c r="B55" s="1" t="s">
        <v>6</v>
      </c>
      <c r="C55" s="3">
        <v>2010</v>
      </c>
      <c r="D55" s="3" t="s">
        <v>22</v>
      </c>
      <c r="E55" s="9">
        <v>0.65</v>
      </c>
      <c r="F55" s="1">
        <v>35</v>
      </c>
      <c r="G55" s="1">
        <v>26</v>
      </c>
      <c r="H55" s="3">
        <v>20.2</v>
      </c>
      <c r="I55" s="4">
        <f t="shared" si="0"/>
        <v>63.427999999999997</v>
      </c>
      <c r="J55" s="4">
        <f>TAN(RADIANS(G55))*(E55*F55)+1.77165</f>
        <v>12.867566389873346</v>
      </c>
      <c r="K55" s="6"/>
      <c r="L55" s="3"/>
    </row>
    <row r="56" spans="1:14" x14ac:dyDescent="0.25">
      <c r="A56" s="1">
        <v>615</v>
      </c>
      <c r="B56" s="1" t="s">
        <v>7</v>
      </c>
      <c r="C56" s="3">
        <v>2010</v>
      </c>
      <c r="D56" s="3" t="s">
        <v>13</v>
      </c>
      <c r="E56" s="3">
        <v>1.45</v>
      </c>
      <c r="F56" s="2">
        <v>18.5</v>
      </c>
      <c r="G56" s="3">
        <v>25</v>
      </c>
      <c r="H56" s="3">
        <v>21.6</v>
      </c>
      <c r="I56" s="4">
        <f t="shared" si="0"/>
        <v>67.824000000000012</v>
      </c>
      <c r="J56" s="4">
        <f>1.51+((F56*E56)*TAN(RADIANS(G56)))</f>
        <v>14.018702930007837</v>
      </c>
      <c r="L56" s="3"/>
    </row>
    <row r="57" spans="1:14" x14ac:dyDescent="0.25">
      <c r="A57" s="1">
        <v>615</v>
      </c>
      <c r="B57" s="1" t="s">
        <v>7</v>
      </c>
      <c r="C57" s="3">
        <v>2010</v>
      </c>
      <c r="D57" s="3" t="s">
        <v>14</v>
      </c>
      <c r="E57" s="4">
        <v>1.7390000000000001</v>
      </c>
      <c r="F57" s="3">
        <v>17</v>
      </c>
      <c r="G57" s="3">
        <v>24</v>
      </c>
      <c r="H57" s="3">
        <v>21.5</v>
      </c>
      <c r="I57" s="4">
        <f t="shared" si="0"/>
        <v>67.510000000000005</v>
      </c>
      <c r="J57" s="4">
        <f>TAN((RADIANS(G57)))*(E57*F57)+1.59</f>
        <v>14.752295623776257</v>
      </c>
      <c r="L57" s="3"/>
    </row>
    <row r="58" spans="1:14" x14ac:dyDescent="0.25">
      <c r="A58" s="1">
        <v>615</v>
      </c>
      <c r="B58" s="1" t="s">
        <v>7</v>
      </c>
      <c r="C58" s="3">
        <v>2010</v>
      </c>
      <c r="D58" s="3" t="s">
        <v>15</v>
      </c>
      <c r="E58" s="3">
        <v>27.75</v>
      </c>
      <c r="F58" s="3">
        <v>15</v>
      </c>
      <c r="G58" s="3">
        <v>19</v>
      </c>
      <c r="H58" s="3">
        <v>26.7</v>
      </c>
      <c r="I58" s="4">
        <f t="shared" si="0"/>
        <v>83.838000000000008</v>
      </c>
      <c r="J58" s="4">
        <f>TAN(RADIANS(G58))*(E58)+1.95</f>
        <v>11.50509126878821</v>
      </c>
      <c r="L58" s="3"/>
    </row>
    <row r="59" spans="1:14" x14ac:dyDescent="0.25">
      <c r="A59" s="1">
        <v>615</v>
      </c>
      <c r="B59" s="1" t="s">
        <v>7</v>
      </c>
      <c r="C59" s="5">
        <v>2010</v>
      </c>
      <c r="D59" s="3" t="s">
        <v>19</v>
      </c>
      <c r="E59" s="3">
        <v>1.46</v>
      </c>
      <c r="F59" s="7">
        <v>8</v>
      </c>
      <c r="G59" s="8">
        <v>36</v>
      </c>
      <c r="H59" s="7">
        <v>28.9</v>
      </c>
      <c r="I59" s="4">
        <f t="shared" si="0"/>
        <v>90.745999999999995</v>
      </c>
      <c r="J59" s="4">
        <f>(F59*E59)*TAN(RADIANS(G59)) + 1.6</f>
        <v>10.086016727102615</v>
      </c>
      <c r="L59" s="3"/>
    </row>
    <row r="60" spans="1:14" s="10" customFormat="1" x14ac:dyDescent="0.25">
      <c r="A60" s="1">
        <v>615</v>
      </c>
      <c r="B60" s="2" t="s">
        <v>7</v>
      </c>
      <c r="C60" s="5">
        <v>2010</v>
      </c>
      <c r="D60" s="4" t="s">
        <v>21</v>
      </c>
      <c r="E60" s="4">
        <f>20/16</f>
        <v>1.25</v>
      </c>
      <c r="F60" s="4">
        <v>13</v>
      </c>
      <c r="G60" s="4">
        <v>22</v>
      </c>
      <c r="H60" s="4">
        <v>29.8</v>
      </c>
      <c r="I60" s="4">
        <f t="shared" si="0"/>
        <v>93.572000000000003</v>
      </c>
      <c r="J60" s="4">
        <f>(TAN(RADIANS(G60))*F60*E60+1.5)</f>
        <v>8.065426169821297</v>
      </c>
      <c r="K60" s="4"/>
      <c r="M60" s="3"/>
      <c r="N60" s="3"/>
    </row>
    <row r="61" spans="1:14" x14ac:dyDescent="0.25">
      <c r="A61" s="1">
        <v>615</v>
      </c>
      <c r="B61" s="1" t="s">
        <v>7</v>
      </c>
      <c r="C61" s="3">
        <v>2010</v>
      </c>
      <c r="D61" s="3" t="s">
        <v>22</v>
      </c>
      <c r="E61" s="9">
        <v>0.65</v>
      </c>
      <c r="F61" s="1">
        <v>35</v>
      </c>
      <c r="G61" s="1">
        <v>21</v>
      </c>
      <c r="H61" s="3">
        <v>27.5</v>
      </c>
      <c r="I61" s="4">
        <f t="shared" si="0"/>
        <v>86.350000000000009</v>
      </c>
      <c r="J61" s="4">
        <f>TAN(RADIANS(G61))*(E61*F61)+1.77165</f>
        <v>10.504556797055708</v>
      </c>
      <c r="K61" s="6"/>
      <c r="L61" s="3"/>
    </row>
    <row r="62" spans="1:14" x14ac:dyDescent="0.25">
      <c r="A62" s="1">
        <v>616</v>
      </c>
      <c r="B62" s="1" t="s">
        <v>7</v>
      </c>
      <c r="C62" s="3">
        <v>2010</v>
      </c>
      <c r="D62" s="3" t="s">
        <v>13</v>
      </c>
      <c r="E62" s="3">
        <v>1.45</v>
      </c>
      <c r="F62" s="2">
        <v>18.5</v>
      </c>
      <c r="G62" s="3">
        <v>24</v>
      </c>
      <c r="H62" s="3">
        <v>21.5</v>
      </c>
      <c r="I62" s="4">
        <f t="shared" si="0"/>
        <v>67.510000000000005</v>
      </c>
      <c r="J62" s="4">
        <f>1.51+((F62*E62)*TAN(RADIANS(G62)))</f>
        <v>13.453259483401483</v>
      </c>
      <c r="L62" s="3"/>
    </row>
    <row r="63" spans="1:14" x14ac:dyDescent="0.25">
      <c r="A63" s="1">
        <v>616</v>
      </c>
      <c r="B63" s="1" t="s">
        <v>7</v>
      </c>
      <c r="C63" s="3">
        <v>2010</v>
      </c>
      <c r="D63" s="3" t="s">
        <v>14</v>
      </c>
      <c r="E63" s="4">
        <v>1.7390000000000001</v>
      </c>
      <c r="F63" s="3">
        <v>20</v>
      </c>
      <c r="G63" s="3">
        <v>18</v>
      </c>
      <c r="H63" s="3">
        <v>20</v>
      </c>
      <c r="I63" s="4">
        <f t="shared" si="0"/>
        <v>62.800000000000004</v>
      </c>
      <c r="J63" s="4">
        <f>TAN((RADIANS(G63)))*(E63*F63)+1.59</f>
        <v>12.890707034980482</v>
      </c>
      <c r="L63" s="3"/>
    </row>
    <row r="64" spans="1:14" x14ac:dyDescent="0.25">
      <c r="A64" s="1">
        <v>616</v>
      </c>
      <c r="B64" s="1" t="s">
        <v>7</v>
      </c>
      <c r="C64" s="3">
        <v>2010</v>
      </c>
      <c r="D64" s="3" t="s">
        <v>15</v>
      </c>
      <c r="E64" s="3">
        <v>28</v>
      </c>
      <c r="F64" s="3">
        <v>20</v>
      </c>
      <c r="G64" s="3">
        <v>20</v>
      </c>
      <c r="H64" s="3">
        <v>46.3</v>
      </c>
      <c r="I64" s="4">
        <f t="shared" si="0"/>
        <v>145.38200000000001</v>
      </c>
      <c r="J64" s="4">
        <f>TAN(RADIANS(G64))*(E64)+1.95</f>
        <v>12.141166559453666</v>
      </c>
      <c r="L64" s="3"/>
    </row>
    <row r="65" spans="1:14" x14ac:dyDescent="0.25">
      <c r="A65" s="1">
        <v>616</v>
      </c>
      <c r="B65" s="1" t="s">
        <v>7</v>
      </c>
      <c r="C65" s="5">
        <v>2010</v>
      </c>
      <c r="D65" s="3" t="s">
        <v>19</v>
      </c>
      <c r="E65" s="3">
        <v>1.46</v>
      </c>
      <c r="F65" s="7">
        <v>10</v>
      </c>
      <c r="G65" s="8">
        <v>32</v>
      </c>
      <c r="H65" s="7">
        <v>43.5</v>
      </c>
      <c r="I65" s="4">
        <f t="shared" si="0"/>
        <v>136.59</v>
      </c>
      <c r="J65" s="4">
        <f>(F65*E65)*TAN(RADIANS(G65)) + 1.6</f>
        <v>10.72309253787618</v>
      </c>
      <c r="L65" s="3"/>
    </row>
    <row r="66" spans="1:14" x14ac:dyDescent="0.25">
      <c r="A66" s="1">
        <v>616</v>
      </c>
      <c r="B66" s="2" t="s">
        <v>7</v>
      </c>
      <c r="C66" s="5">
        <v>2010</v>
      </c>
      <c r="D66" s="4" t="s">
        <v>21</v>
      </c>
      <c r="E66" s="4">
        <f>20/16</f>
        <v>1.25</v>
      </c>
      <c r="F66" s="4">
        <v>14</v>
      </c>
      <c r="G66" s="4">
        <v>22</v>
      </c>
      <c r="H66" s="4">
        <v>44.5</v>
      </c>
      <c r="I66" s="4">
        <f t="shared" si="0"/>
        <v>139.73000000000002</v>
      </c>
      <c r="J66" s="4">
        <f>(TAN(RADIANS(G66))*F66*E66+1.5)</f>
        <v>8.5704589521152439</v>
      </c>
      <c r="L66" s="3"/>
    </row>
    <row r="67" spans="1:14" s="10" customFormat="1" x14ac:dyDescent="0.25">
      <c r="A67" s="1">
        <v>616</v>
      </c>
      <c r="B67" s="1" t="s">
        <v>7</v>
      </c>
      <c r="C67" s="3">
        <v>2010</v>
      </c>
      <c r="D67" s="3" t="s">
        <v>22</v>
      </c>
      <c r="E67" s="9">
        <v>0.65</v>
      </c>
      <c r="F67" s="1">
        <v>40</v>
      </c>
      <c r="G67" s="1">
        <v>23</v>
      </c>
      <c r="H67" s="3">
        <v>43</v>
      </c>
      <c r="I67" s="4">
        <f t="shared" ref="I67:I115" si="1">3.14*H67</f>
        <v>135.02000000000001</v>
      </c>
      <c r="J67" s="4">
        <f>TAN(RADIANS(G67))*(E67*F67)+1.77165</f>
        <v>12.807995221449723</v>
      </c>
      <c r="K67" s="6"/>
      <c r="M67" s="3"/>
      <c r="N67" s="3"/>
    </row>
    <row r="68" spans="1:14" x14ac:dyDescent="0.25">
      <c r="A68" s="1">
        <v>617</v>
      </c>
      <c r="B68" s="1" t="s">
        <v>7</v>
      </c>
      <c r="C68" s="3">
        <v>2010</v>
      </c>
      <c r="D68" s="3" t="s">
        <v>13</v>
      </c>
      <c r="E68" s="3">
        <v>1.45</v>
      </c>
      <c r="F68" s="1">
        <v>12</v>
      </c>
      <c r="G68" s="3">
        <v>25</v>
      </c>
      <c r="H68" s="3">
        <v>26.4</v>
      </c>
      <c r="I68" s="4">
        <f t="shared" si="1"/>
        <v>82.896000000000001</v>
      </c>
      <c r="J68" s="4">
        <f>1.51+((F68*E68)*TAN(RADIANS(G68)))</f>
        <v>9.6237532518969751</v>
      </c>
      <c r="L68" s="3"/>
    </row>
    <row r="69" spans="1:14" x14ac:dyDescent="0.25">
      <c r="A69" s="1">
        <v>617</v>
      </c>
      <c r="B69" s="1" t="s">
        <v>7</v>
      </c>
      <c r="C69" s="3">
        <v>2010</v>
      </c>
      <c r="D69" s="3" t="s">
        <v>14</v>
      </c>
      <c r="E69" s="4">
        <v>1.7390000000000001</v>
      </c>
      <c r="F69" s="3">
        <v>12</v>
      </c>
      <c r="G69" s="3">
        <v>23</v>
      </c>
      <c r="H69" s="3">
        <v>26.5</v>
      </c>
      <c r="I69" s="4">
        <f t="shared" si="1"/>
        <v>83.210000000000008</v>
      </c>
      <c r="J69" s="4">
        <f>TAN((RADIANS(G69)))*(E69*F69)+1.59</f>
        <v>10.447940464662032</v>
      </c>
      <c r="L69" s="3"/>
    </row>
    <row r="70" spans="1:14" x14ac:dyDescent="0.25">
      <c r="A70" s="1">
        <v>617</v>
      </c>
      <c r="B70" s="1" t="s">
        <v>7</v>
      </c>
      <c r="C70" s="3">
        <v>2010</v>
      </c>
      <c r="D70" s="3" t="s">
        <v>15</v>
      </c>
      <c r="E70" s="3">
        <v>21</v>
      </c>
      <c r="F70" s="3">
        <v>15</v>
      </c>
      <c r="G70" s="3">
        <v>28</v>
      </c>
      <c r="H70" s="3">
        <v>40.5</v>
      </c>
      <c r="I70" s="4">
        <f t="shared" si="1"/>
        <v>127.17</v>
      </c>
      <c r="J70" s="4">
        <f>TAN(RADIANS(G70))*(E70)+1.95</f>
        <v>13.115898064891054</v>
      </c>
      <c r="L70" s="3"/>
    </row>
    <row r="71" spans="1:14" x14ac:dyDescent="0.25">
      <c r="A71" s="1">
        <v>617</v>
      </c>
      <c r="B71" s="1" t="s">
        <v>7</v>
      </c>
      <c r="C71" s="5">
        <v>2010</v>
      </c>
      <c r="D71" s="3" t="s">
        <v>19</v>
      </c>
      <c r="E71" s="3">
        <v>1.46</v>
      </c>
      <c r="F71" s="7">
        <v>10</v>
      </c>
      <c r="G71" s="8">
        <v>33</v>
      </c>
      <c r="H71" s="7">
        <v>37.9</v>
      </c>
      <c r="I71" s="4">
        <f t="shared" si="1"/>
        <v>119.006</v>
      </c>
      <c r="J71" s="4">
        <f>(F71*E71)*TAN(RADIANS(G71)) + 1.6</f>
        <v>11.081350860683655</v>
      </c>
      <c r="L71" s="3"/>
    </row>
    <row r="72" spans="1:14" x14ac:dyDescent="0.25">
      <c r="A72" s="1">
        <v>617</v>
      </c>
      <c r="B72" s="2" t="s">
        <v>7</v>
      </c>
      <c r="C72" s="5">
        <v>2010</v>
      </c>
      <c r="D72" s="4" t="s">
        <v>21</v>
      </c>
      <c r="E72" s="4">
        <f>20/16</f>
        <v>1.25</v>
      </c>
      <c r="F72" s="4">
        <v>14</v>
      </c>
      <c r="G72" s="4">
        <v>24</v>
      </c>
      <c r="H72" s="4">
        <v>39.6</v>
      </c>
      <c r="I72" s="4">
        <f t="shared" si="1"/>
        <v>124.34400000000001</v>
      </c>
      <c r="J72" s="4">
        <f>(TAN(RADIANS(G72))*F72*E72+1.5)</f>
        <v>9.2915019928993843</v>
      </c>
      <c r="L72" s="3"/>
    </row>
    <row r="73" spans="1:14" x14ac:dyDescent="0.25">
      <c r="A73" s="1">
        <v>617</v>
      </c>
      <c r="B73" s="1" t="s">
        <v>7</v>
      </c>
      <c r="C73" s="3">
        <v>2010</v>
      </c>
      <c r="D73" s="3" t="s">
        <v>22</v>
      </c>
      <c r="E73" s="9">
        <v>0.65</v>
      </c>
      <c r="F73" s="1">
        <v>30</v>
      </c>
      <c r="G73" s="1">
        <v>32</v>
      </c>
      <c r="H73" s="3">
        <v>38</v>
      </c>
      <c r="I73" s="4">
        <f t="shared" si="1"/>
        <v>119.32000000000001</v>
      </c>
      <c r="J73" s="4">
        <f>TAN(RADIANS(G73))*(E73*F73)+1.77165</f>
        <v>13.956602362231886</v>
      </c>
      <c r="K73" s="6"/>
      <c r="L73" s="3"/>
    </row>
    <row r="74" spans="1:14" s="10" customFormat="1" x14ac:dyDescent="0.25">
      <c r="A74" s="1">
        <v>618</v>
      </c>
      <c r="B74" s="1" t="s">
        <v>7</v>
      </c>
      <c r="C74" s="3">
        <v>2010</v>
      </c>
      <c r="D74" s="3" t="s">
        <v>13</v>
      </c>
      <c r="E74" s="3">
        <v>1.45</v>
      </c>
      <c r="F74" s="2">
        <v>15.5</v>
      </c>
      <c r="G74" s="3">
        <v>25</v>
      </c>
      <c r="H74" s="3">
        <v>46.1</v>
      </c>
      <c r="I74" s="4">
        <f t="shared" si="1"/>
        <v>144.75400000000002</v>
      </c>
      <c r="J74" s="4">
        <f>1.51+((F74*E74)*TAN(RADIANS(G74)))</f>
        <v>11.990264617033592</v>
      </c>
      <c r="K74" s="4"/>
      <c r="M74" s="3"/>
      <c r="N74" s="3"/>
    </row>
    <row r="75" spans="1:14" x14ac:dyDescent="0.25">
      <c r="A75" s="1">
        <v>618</v>
      </c>
      <c r="B75" s="1" t="s">
        <v>7</v>
      </c>
      <c r="C75" s="3">
        <v>2010</v>
      </c>
      <c r="D75" s="3" t="s">
        <v>14</v>
      </c>
      <c r="E75" s="4">
        <v>1.7390000000000001</v>
      </c>
      <c r="F75" s="3">
        <v>13</v>
      </c>
      <c r="G75" s="3">
        <v>19</v>
      </c>
      <c r="H75" s="3">
        <v>44.5</v>
      </c>
      <c r="I75" s="4">
        <f t="shared" si="1"/>
        <v>139.73000000000002</v>
      </c>
      <c r="J75" s="4">
        <f>TAN((RADIANS(G75)))*(E75*F75)+1.59</f>
        <v>9.3742143536394646</v>
      </c>
      <c r="L75" s="3"/>
    </row>
    <row r="76" spans="1:14" x14ac:dyDescent="0.25">
      <c r="A76" s="1">
        <v>618</v>
      </c>
      <c r="B76" s="1" t="s">
        <v>7</v>
      </c>
      <c r="C76" s="3">
        <v>2010</v>
      </c>
      <c r="D76" s="3" t="s">
        <v>15</v>
      </c>
      <c r="E76" s="3">
        <v>25.2</v>
      </c>
      <c r="F76" s="3">
        <v>18</v>
      </c>
      <c r="G76" s="3">
        <v>25</v>
      </c>
      <c r="H76" s="3">
        <v>44.1</v>
      </c>
      <c r="I76" s="4">
        <f t="shared" si="1"/>
        <v>138.47400000000002</v>
      </c>
      <c r="J76" s="4">
        <f>TAN(RADIANS(G76))*(E76)+1.95</f>
        <v>13.700952985505964</v>
      </c>
      <c r="L76" s="3"/>
    </row>
    <row r="77" spans="1:14" x14ac:dyDescent="0.25">
      <c r="A77" s="1">
        <v>618</v>
      </c>
      <c r="B77" s="1" t="s">
        <v>7</v>
      </c>
      <c r="C77" s="5">
        <v>2010</v>
      </c>
      <c r="D77" s="3" t="s">
        <v>19</v>
      </c>
      <c r="E77" s="3">
        <v>1.46</v>
      </c>
      <c r="F77" s="7">
        <v>10</v>
      </c>
      <c r="G77" s="8">
        <v>34</v>
      </c>
      <c r="H77" s="7">
        <v>42.2</v>
      </c>
      <c r="I77" s="4">
        <f t="shared" si="1"/>
        <v>132.50800000000001</v>
      </c>
      <c r="J77" s="4">
        <f>(F77*E77)*TAN(RADIANS(G77)) + 1.6</f>
        <v>11.447824345899431</v>
      </c>
      <c r="L77" s="3"/>
    </row>
    <row r="78" spans="1:14" x14ac:dyDescent="0.25">
      <c r="A78" s="1">
        <v>618</v>
      </c>
      <c r="B78" s="2" t="s">
        <v>7</v>
      </c>
      <c r="C78" s="5">
        <v>2010</v>
      </c>
      <c r="D78" s="4" t="s">
        <v>21</v>
      </c>
      <c r="E78" s="4">
        <f>20/16</f>
        <v>1.25</v>
      </c>
      <c r="F78" s="4">
        <v>14</v>
      </c>
      <c r="G78" s="4">
        <v>22</v>
      </c>
      <c r="H78" s="4">
        <v>43</v>
      </c>
      <c r="I78" s="4">
        <f t="shared" si="1"/>
        <v>135.02000000000001</v>
      </c>
      <c r="J78" s="4">
        <f>(TAN(RADIANS(G78))*F78*E78+1.5)</f>
        <v>8.5704589521152439</v>
      </c>
      <c r="L78" s="3"/>
    </row>
    <row r="79" spans="1:14" x14ac:dyDescent="0.25">
      <c r="A79" s="1">
        <v>618</v>
      </c>
      <c r="B79" s="1" t="s">
        <v>7</v>
      </c>
      <c r="C79" s="3">
        <v>2010</v>
      </c>
      <c r="D79" s="3" t="s">
        <v>22</v>
      </c>
      <c r="E79" s="9">
        <v>0.65</v>
      </c>
      <c r="F79" s="1">
        <v>30</v>
      </c>
      <c r="G79" s="1">
        <v>25</v>
      </c>
      <c r="H79" s="3">
        <v>41.5</v>
      </c>
      <c r="I79" s="4">
        <f t="shared" si="1"/>
        <v>130.31</v>
      </c>
      <c r="J79" s="4">
        <f>TAN(RADIANS(G79))*(E79*F79)+1.77165</f>
        <v>10.864649334022472</v>
      </c>
      <c r="K79" s="6"/>
      <c r="L79" s="3"/>
    </row>
    <row r="80" spans="1:14" s="14" customFormat="1" x14ac:dyDescent="0.25">
      <c r="A80" s="13">
        <v>619</v>
      </c>
      <c r="B80" s="13" t="s">
        <v>6</v>
      </c>
      <c r="C80" s="14">
        <v>2010</v>
      </c>
      <c r="D80" s="14" t="s">
        <v>13</v>
      </c>
      <c r="E80" s="14">
        <v>1.45</v>
      </c>
      <c r="F80" s="15">
        <v>13</v>
      </c>
      <c r="G80" s="14">
        <v>28</v>
      </c>
      <c r="H80" s="14">
        <v>40.1</v>
      </c>
      <c r="I80" s="15">
        <f t="shared" si="1"/>
        <v>125.91400000000002</v>
      </c>
      <c r="J80" s="15">
        <f>1.51+((F80*E80)*TAN(RADIANS(G80)))</f>
        <v>11.532722786818873</v>
      </c>
      <c r="K80" s="15"/>
    </row>
    <row r="81" spans="1:14" s="14" customFormat="1" x14ac:dyDescent="0.25">
      <c r="A81" s="13">
        <v>619</v>
      </c>
      <c r="B81" s="13" t="s">
        <v>6</v>
      </c>
      <c r="C81" s="14">
        <v>2010</v>
      </c>
      <c r="D81" s="14" t="s">
        <v>14</v>
      </c>
      <c r="E81" s="15">
        <v>1.7390000000000001</v>
      </c>
      <c r="F81" s="14">
        <v>15</v>
      </c>
      <c r="G81" s="14">
        <v>18</v>
      </c>
      <c r="H81" s="14">
        <v>38.5</v>
      </c>
      <c r="I81" s="15">
        <f t="shared" si="1"/>
        <v>120.89</v>
      </c>
      <c r="J81" s="15">
        <f>TAN((RADIANS(G81)))*(E81*F81)+1.59</f>
        <v>10.065530276235361</v>
      </c>
      <c r="K81" s="15"/>
    </row>
    <row r="82" spans="1:14" s="14" customFormat="1" x14ac:dyDescent="0.25">
      <c r="A82" s="13">
        <v>619</v>
      </c>
      <c r="B82" s="13" t="s">
        <v>6</v>
      </c>
      <c r="C82" s="14">
        <v>2010</v>
      </c>
      <c r="D82" s="14" t="s">
        <v>15</v>
      </c>
      <c r="E82" s="14">
        <v>39.200000000000003</v>
      </c>
      <c r="F82" s="14">
        <v>28</v>
      </c>
      <c r="G82" s="14">
        <v>22</v>
      </c>
      <c r="H82" s="14">
        <v>19.899999999999999</v>
      </c>
      <c r="I82" s="15">
        <f t="shared" si="1"/>
        <v>62.485999999999997</v>
      </c>
      <c r="J82" s="15">
        <f>TAN(RADIANS(G82))*(E82)+1.95</f>
        <v>17.787828052738149</v>
      </c>
      <c r="K82" s="15" t="s">
        <v>29</v>
      </c>
    </row>
    <row r="83" spans="1:14" s="14" customFormat="1" x14ac:dyDescent="0.25">
      <c r="A83" s="13">
        <v>619</v>
      </c>
      <c r="B83" s="13" t="s">
        <v>6</v>
      </c>
      <c r="C83" s="13">
        <v>2010</v>
      </c>
      <c r="D83" s="14" t="s">
        <v>19</v>
      </c>
      <c r="E83" s="14">
        <v>1.46</v>
      </c>
      <c r="F83" s="16">
        <v>15</v>
      </c>
      <c r="G83" s="17">
        <v>32</v>
      </c>
      <c r="H83" s="16">
        <v>20</v>
      </c>
      <c r="I83" s="15">
        <f t="shared" si="1"/>
        <v>62.800000000000004</v>
      </c>
      <c r="J83" s="15">
        <f>(F83*E83)*TAN(RADIANS(G83)) + 1.6</f>
        <v>15.28463880681427</v>
      </c>
      <c r="K83" s="15"/>
    </row>
    <row r="84" spans="1:14" s="14" customFormat="1" x14ac:dyDescent="0.25">
      <c r="A84" s="13">
        <v>619</v>
      </c>
      <c r="B84" s="15" t="s">
        <v>6</v>
      </c>
      <c r="C84" s="13">
        <v>2010</v>
      </c>
      <c r="D84" s="15" t="s">
        <v>21</v>
      </c>
      <c r="E84" s="15">
        <f>20/16</f>
        <v>1.25</v>
      </c>
      <c r="F84" s="15">
        <v>23</v>
      </c>
      <c r="G84" s="15">
        <v>29</v>
      </c>
      <c r="H84" s="15">
        <v>19.5</v>
      </c>
      <c r="I84" s="15">
        <f t="shared" si="1"/>
        <v>61.230000000000004</v>
      </c>
      <c r="J84" s="15">
        <f>(TAN(RADIANS(G84))*F84*E84+1.5)</f>
        <v>17.43638522926711</v>
      </c>
      <c r="K84" s="15"/>
    </row>
    <row r="85" spans="1:14" s="14" customFormat="1" x14ac:dyDescent="0.25">
      <c r="A85" s="13">
        <v>619</v>
      </c>
      <c r="B85" s="13" t="s">
        <v>6</v>
      </c>
      <c r="C85" s="14">
        <v>2010</v>
      </c>
      <c r="D85" s="14" t="s">
        <v>22</v>
      </c>
      <c r="E85" s="18">
        <v>0.65</v>
      </c>
      <c r="F85" s="13">
        <v>40</v>
      </c>
      <c r="G85" s="13">
        <v>32</v>
      </c>
      <c r="H85" s="14">
        <v>20</v>
      </c>
      <c r="I85" s="15">
        <f t="shared" si="1"/>
        <v>62.800000000000004</v>
      </c>
      <c r="J85" s="15">
        <f>TAN(RADIANS(G85))*(E85*F85)+1.77165</f>
        <v>18.018253149642515</v>
      </c>
      <c r="K85" s="18"/>
    </row>
    <row r="86" spans="1:14" x14ac:dyDescent="0.25">
      <c r="A86" s="1">
        <v>620</v>
      </c>
      <c r="B86" s="1" t="s">
        <v>8</v>
      </c>
      <c r="C86" s="3">
        <v>2010</v>
      </c>
      <c r="D86" s="3" t="s">
        <v>13</v>
      </c>
      <c r="E86" s="3">
        <v>1.45</v>
      </c>
      <c r="F86" s="2">
        <v>10.5</v>
      </c>
      <c r="G86" s="3">
        <v>36</v>
      </c>
      <c r="H86" s="3">
        <v>44.1</v>
      </c>
      <c r="I86" s="4">
        <f t="shared" si="1"/>
        <v>138.47400000000002</v>
      </c>
      <c r="J86" s="4">
        <f>1.51+((F86*E86)*TAN(RADIANS(G86)))</f>
        <v>12.571609988881619</v>
      </c>
      <c r="L86" s="3"/>
    </row>
    <row r="87" spans="1:14" x14ac:dyDescent="0.25">
      <c r="A87" s="1">
        <v>620</v>
      </c>
      <c r="B87" s="1" t="s">
        <v>8</v>
      </c>
      <c r="C87" s="3">
        <v>2010</v>
      </c>
      <c r="D87" s="3" t="s">
        <v>14</v>
      </c>
      <c r="E87" s="4">
        <v>1.7390000000000001</v>
      </c>
      <c r="F87" s="3">
        <v>14</v>
      </c>
      <c r="G87" s="3">
        <v>20</v>
      </c>
      <c r="H87" s="3">
        <v>43</v>
      </c>
      <c r="I87" s="4">
        <f t="shared" si="1"/>
        <v>135.02000000000001</v>
      </c>
      <c r="J87" s="4">
        <f>TAN((RADIANS(G87)))*(E87*F87)+1.59</f>
        <v>10.451219323444962</v>
      </c>
      <c r="L87" s="3"/>
    </row>
    <row r="88" spans="1:14" s="10" customFormat="1" x14ac:dyDescent="0.25">
      <c r="A88" s="1">
        <v>620</v>
      </c>
      <c r="B88" s="1" t="s">
        <v>8</v>
      </c>
      <c r="C88" s="3">
        <v>2010</v>
      </c>
      <c r="D88" s="3" t="s">
        <v>15</v>
      </c>
      <c r="E88" s="3">
        <v>54.6</v>
      </c>
      <c r="F88" s="3">
        <v>39</v>
      </c>
      <c r="G88" s="3">
        <v>20.2</v>
      </c>
      <c r="H88" s="3">
        <v>114.1</v>
      </c>
      <c r="I88" s="4">
        <f t="shared" si="1"/>
        <v>358.274</v>
      </c>
      <c r="J88" s="4">
        <f>TAN(RADIANS(G88))*(E88)+1.95</f>
        <v>22.038888471310717</v>
      </c>
      <c r="K88" s="4"/>
      <c r="M88" s="3"/>
      <c r="N88" s="3"/>
    </row>
    <row r="89" spans="1:14" x14ac:dyDescent="0.25">
      <c r="A89" s="1">
        <v>620</v>
      </c>
      <c r="B89" s="1" t="s">
        <v>8</v>
      </c>
      <c r="C89" s="5">
        <v>2010</v>
      </c>
      <c r="D89" s="3" t="s">
        <v>19</v>
      </c>
      <c r="E89" s="3">
        <v>1.46</v>
      </c>
      <c r="F89" s="7">
        <v>20</v>
      </c>
      <c r="G89" s="8">
        <v>35</v>
      </c>
      <c r="H89" s="7">
        <v>99.9</v>
      </c>
      <c r="I89" s="4">
        <f t="shared" si="1"/>
        <v>313.68600000000004</v>
      </c>
      <c r="J89" s="4">
        <f>(F89*E89)*TAN(RADIANS(G89)) + 1.6</f>
        <v>22.046060115723524</v>
      </c>
      <c r="L89" s="3"/>
    </row>
    <row r="90" spans="1:14" x14ac:dyDescent="0.25">
      <c r="A90" s="1">
        <v>620</v>
      </c>
      <c r="B90" s="2" t="s">
        <v>8</v>
      </c>
      <c r="C90" s="5">
        <v>2010</v>
      </c>
      <c r="D90" s="4" t="s">
        <v>21</v>
      </c>
      <c r="E90" s="4">
        <f>20/16</f>
        <v>1.25</v>
      </c>
      <c r="F90" s="4">
        <v>26</v>
      </c>
      <c r="G90" s="4">
        <v>31</v>
      </c>
      <c r="H90" s="4">
        <v>98.4</v>
      </c>
      <c r="I90" s="4">
        <f t="shared" si="1"/>
        <v>308.97600000000006</v>
      </c>
      <c r="J90" s="4">
        <f>(TAN(RADIANS(G90))*F90*E90+1.5)</f>
        <v>21.027970118395711</v>
      </c>
      <c r="L90" s="3"/>
    </row>
    <row r="91" spans="1:14" x14ac:dyDescent="0.25">
      <c r="A91" s="1">
        <v>620</v>
      </c>
      <c r="B91" s="1" t="s">
        <v>8</v>
      </c>
      <c r="C91" s="3">
        <v>2010</v>
      </c>
      <c r="D91" s="3" t="s">
        <v>22</v>
      </c>
      <c r="E91" s="9">
        <v>0.65</v>
      </c>
      <c r="F91" s="1">
        <v>50</v>
      </c>
      <c r="G91" s="1">
        <v>33</v>
      </c>
      <c r="H91" s="3">
        <v>98.2</v>
      </c>
      <c r="I91" s="4">
        <f t="shared" si="1"/>
        <v>308.34800000000001</v>
      </c>
      <c r="J91" s="4">
        <f>TAN(RADIANS(G91))*(E91*F91)+1.77165</f>
        <v>22.877396778919096</v>
      </c>
      <c r="K91" s="6"/>
      <c r="L91" s="3"/>
    </row>
    <row r="92" spans="1:14" x14ac:dyDescent="0.25">
      <c r="A92" s="1">
        <v>621</v>
      </c>
      <c r="B92" s="1" t="s">
        <v>9</v>
      </c>
      <c r="C92" s="3">
        <v>2010</v>
      </c>
      <c r="D92" s="3" t="s">
        <v>13</v>
      </c>
      <c r="E92" s="3">
        <v>1.45</v>
      </c>
      <c r="F92" s="2">
        <v>22.5</v>
      </c>
      <c r="G92" s="3">
        <v>26</v>
      </c>
      <c r="H92" s="3">
        <v>18.5</v>
      </c>
      <c r="I92" s="4">
        <f t="shared" si="1"/>
        <v>58.09</v>
      </c>
      <c r="J92" s="4">
        <f>1.51+((F92*E92)*TAN(RADIANS(G92)))</f>
        <v>17.42227570196123</v>
      </c>
      <c r="L92" s="3"/>
    </row>
    <row r="93" spans="1:14" x14ac:dyDescent="0.25">
      <c r="A93" s="1">
        <v>621</v>
      </c>
      <c r="B93" s="1" t="s">
        <v>9</v>
      </c>
      <c r="C93" s="3">
        <v>2010</v>
      </c>
      <c r="D93" s="3" t="s">
        <v>14</v>
      </c>
      <c r="E93" s="4">
        <v>1.7390000000000001</v>
      </c>
      <c r="F93" s="3">
        <v>21</v>
      </c>
      <c r="G93" s="3">
        <v>22</v>
      </c>
      <c r="H93" s="3">
        <v>18.5</v>
      </c>
      <c r="I93" s="4">
        <f t="shared" si="1"/>
        <v>58.09</v>
      </c>
      <c r="J93" s="4">
        <f>TAN((RADIANS(G93)))*(E93*F93)+1.59</f>
        <v>16.344633741274095</v>
      </c>
      <c r="L93" s="3"/>
    </row>
    <row r="94" spans="1:14" x14ac:dyDescent="0.25">
      <c r="A94" s="1">
        <v>621</v>
      </c>
      <c r="B94" s="1" t="s">
        <v>9</v>
      </c>
      <c r="C94" s="3">
        <v>2010</v>
      </c>
      <c r="D94" s="3" t="s">
        <v>15</v>
      </c>
      <c r="E94" s="3">
        <v>57.4</v>
      </c>
      <c r="F94" s="3">
        <v>41</v>
      </c>
      <c r="G94" s="3">
        <v>19</v>
      </c>
      <c r="H94" s="3">
        <v>64</v>
      </c>
      <c r="I94" s="4">
        <f t="shared" si="1"/>
        <v>200.96</v>
      </c>
      <c r="J94" s="4">
        <f>TAN(RADIANS(G94))*(E94)+1.95</f>
        <v>21.714405002826787</v>
      </c>
      <c r="L94" s="3"/>
    </row>
    <row r="95" spans="1:14" s="10" customFormat="1" x14ac:dyDescent="0.25">
      <c r="A95" s="1">
        <v>621</v>
      </c>
      <c r="B95" s="1" t="s">
        <v>9</v>
      </c>
      <c r="C95" s="5">
        <v>2010</v>
      </c>
      <c r="D95" s="3" t="s">
        <v>19</v>
      </c>
      <c r="E95" s="3">
        <v>1.46</v>
      </c>
      <c r="F95" s="7">
        <v>20</v>
      </c>
      <c r="G95" s="8">
        <v>29</v>
      </c>
      <c r="H95" s="7">
        <v>63.5</v>
      </c>
      <c r="I95" s="4">
        <f t="shared" si="1"/>
        <v>199.39000000000001</v>
      </c>
      <c r="J95" s="4">
        <f>(F95*E95)*TAN(RADIANS(G95)) + 1.6</f>
        <v>17.785824302420856</v>
      </c>
      <c r="K95" s="4"/>
      <c r="M95" s="3"/>
      <c r="N95" s="3"/>
    </row>
    <row r="96" spans="1:14" x14ac:dyDescent="0.25">
      <c r="A96" s="1">
        <v>621</v>
      </c>
      <c r="B96" s="2" t="s">
        <v>9</v>
      </c>
      <c r="C96" s="5">
        <v>2010</v>
      </c>
      <c r="D96" s="4" t="s">
        <v>21</v>
      </c>
      <c r="E96" s="4">
        <f>20/16</f>
        <v>1.25</v>
      </c>
      <c r="F96" s="4">
        <v>27</v>
      </c>
      <c r="G96" s="4">
        <v>33</v>
      </c>
      <c r="H96" s="4">
        <v>63</v>
      </c>
      <c r="I96" s="4">
        <f t="shared" si="1"/>
        <v>197.82000000000002</v>
      </c>
      <c r="J96" s="4">
        <f>(TAN(RADIANS(G96))*F96*E96+1.5)</f>
        <v>23.417506270415984</v>
      </c>
      <c r="L96" s="3"/>
    </row>
    <row r="97" spans="1:14" x14ac:dyDescent="0.25">
      <c r="A97" s="1">
        <v>621</v>
      </c>
      <c r="B97" s="1" t="s">
        <v>9</v>
      </c>
      <c r="C97" s="3">
        <v>2010</v>
      </c>
      <c r="D97" s="3" t="s">
        <v>22</v>
      </c>
      <c r="E97" s="9">
        <v>0.65</v>
      </c>
      <c r="F97" s="1">
        <v>60</v>
      </c>
      <c r="G97" s="1">
        <v>28</v>
      </c>
      <c r="H97" s="3">
        <v>63</v>
      </c>
      <c r="I97" s="4">
        <f t="shared" si="1"/>
        <v>197.82000000000002</v>
      </c>
      <c r="J97" s="4">
        <f>TAN(RADIANS(G97))*(E97*F97)+1.77165</f>
        <v>22.508317834797673</v>
      </c>
      <c r="K97" s="6"/>
      <c r="L97" s="3"/>
    </row>
    <row r="98" spans="1:14" x14ac:dyDescent="0.25">
      <c r="A98" s="1">
        <v>622</v>
      </c>
      <c r="B98" s="1" t="s">
        <v>10</v>
      </c>
      <c r="C98" s="3">
        <v>2010</v>
      </c>
      <c r="D98" s="3" t="s">
        <v>13</v>
      </c>
      <c r="E98" s="3">
        <v>1.45</v>
      </c>
      <c r="F98" s="2">
        <v>25</v>
      </c>
      <c r="G98" s="3">
        <v>28</v>
      </c>
      <c r="H98" s="3">
        <v>111.3</v>
      </c>
      <c r="I98" s="4">
        <f t="shared" si="1"/>
        <v>349.48200000000003</v>
      </c>
      <c r="J98" s="4">
        <f>1.51+((F98*E98)*TAN(RADIANS(G98)))</f>
        <v>20.784466897728606</v>
      </c>
      <c r="L98" s="3"/>
    </row>
    <row r="99" spans="1:14" x14ac:dyDescent="0.25">
      <c r="A99" s="1">
        <v>622</v>
      </c>
      <c r="B99" s="1" t="s">
        <v>10</v>
      </c>
      <c r="C99" s="3">
        <v>2010</v>
      </c>
      <c r="D99" s="3" t="s">
        <v>14</v>
      </c>
      <c r="E99" s="4">
        <v>1.7390000000000001</v>
      </c>
      <c r="F99" s="3">
        <v>33</v>
      </c>
      <c r="G99" s="3">
        <v>17</v>
      </c>
      <c r="H99" s="3">
        <v>110.5</v>
      </c>
      <c r="I99" s="4">
        <f t="shared" si="1"/>
        <v>346.97</v>
      </c>
      <c r="J99" s="4">
        <f>TAN((RADIANS(G99)))*(E99*F99)+1.59</f>
        <v>19.134966616868144</v>
      </c>
      <c r="L99" s="3"/>
    </row>
    <row r="100" spans="1:14" x14ac:dyDescent="0.25">
      <c r="A100" s="1">
        <v>622</v>
      </c>
      <c r="B100" s="1" t="s">
        <v>10</v>
      </c>
      <c r="C100" s="3">
        <v>2010</v>
      </c>
      <c r="D100" s="3" t="s">
        <v>15</v>
      </c>
      <c r="E100" s="3">
        <v>30.8</v>
      </c>
      <c r="F100" s="3">
        <v>22</v>
      </c>
      <c r="G100" s="3">
        <v>15.5</v>
      </c>
      <c r="H100" s="3">
        <v>56.7</v>
      </c>
      <c r="I100" s="4">
        <f t="shared" si="1"/>
        <v>178.03800000000001</v>
      </c>
      <c r="J100" s="4">
        <f>TAN(RADIANS(G100))*(E100)+1.95</f>
        <v>10.491595957043025</v>
      </c>
      <c r="L100" s="3"/>
    </row>
    <row r="101" spans="1:14" x14ac:dyDescent="0.25">
      <c r="A101" s="1">
        <v>622</v>
      </c>
      <c r="B101" s="1" t="s">
        <v>10</v>
      </c>
      <c r="C101" s="5">
        <v>2010</v>
      </c>
      <c r="D101" s="3" t="s">
        <v>19</v>
      </c>
      <c r="E101" s="3">
        <v>1.46</v>
      </c>
      <c r="F101" s="7">
        <v>10</v>
      </c>
      <c r="G101" s="8">
        <v>28</v>
      </c>
      <c r="H101" s="7">
        <v>53.3</v>
      </c>
      <c r="I101" s="4">
        <f t="shared" si="1"/>
        <v>167.36199999999999</v>
      </c>
      <c r="J101" s="4">
        <f>(F101*E101)*TAN(RADIANS(G101)) + 1.6</f>
        <v>9.3629577022575905</v>
      </c>
      <c r="L101" s="3"/>
    </row>
    <row r="102" spans="1:14" s="10" customFormat="1" x14ac:dyDescent="0.25">
      <c r="A102" s="1">
        <v>622</v>
      </c>
      <c r="B102" s="2" t="s">
        <v>10</v>
      </c>
      <c r="C102" s="5">
        <v>2010</v>
      </c>
      <c r="D102" s="4" t="s">
        <v>21</v>
      </c>
      <c r="E102" s="4">
        <f>20/16</f>
        <v>1.25</v>
      </c>
      <c r="F102" s="4">
        <v>14</v>
      </c>
      <c r="G102" s="4">
        <v>25</v>
      </c>
      <c r="H102" s="4">
        <v>52.8</v>
      </c>
      <c r="I102" s="4">
        <f t="shared" si="1"/>
        <v>165.792</v>
      </c>
      <c r="J102" s="4">
        <f>(TAN(RADIANS(G102))*F102*E102+1.5)</f>
        <v>9.6603840177124756</v>
      </c>
      <c r="K102" s="4"/>
      <c r="M102" s="3"/>
      <c r="N102" s="3"/>
    </row>
    <row r="103" spans="1:14" x14ac:dyDescent="0.25">
      <c r="A103" s="1">
        <v>622</v>
      </c>
      <c r="B103" s="1" t="s">
        <v>10</v>
      </c>
      <c r="C103" s="3">
        <v>2010</v>
      </c>
      <c r="D103" s="3" t="s">
        <v>22</v>
      </c>
      <c r="E103" s="9">
        <v>0.65</v>
      </c>
      <c r="F103" s="1">
        <v>40</v>
      </c>
      <c r="G103" s="1">
        <v>20</v>
      </c>
      <c r="H103" s="3">
        <v>52.8</v>
      </c>
      <c r="I103" s="4">
        <f t="shared" si="1"/>
        <v>165.792</v>
      </c>
      <c r="J103" s="4">
        <f>TAN(RADIANS(G103))*(E103*F103)+1.77165</f>
        <v>11.23487609092126</v>
      </c>
      <c r="K103" s="6"/>
      <c r="L103" s="3"/>
    </row>
    <row r="104" spans="1:14" x14ac:dyDescent="0.25">
      <c r="A104" s="1">
        <v>623</v>
      </c>
      <c r="B104" s="1" t="s">
        <v>7</v>
      </c>
      <c r="C104" s="3">
        <v>2010</v>
      </c>
      <c r="D104" s="3" t="s">
        <v>13</v>
      </c>
      <c r="E104" s="3">
        <v>1.45</v>
      </c>
      <c r="F104" s="2">
        <v>9.5</v>
      </c>
      <c r="G104" s="3">
        <v>20</v>
      </c>
      <c r="H104" s="3">
        <v>26.65</v>
      </c>
      <c r="I104" s="4">
        <f t="shared" si="1"/>
        <v>83.680999999999997</v>
      </c>
      <c r="J104" s="4">
        <f>1.51+((F104*E104)*TAN(RADIANS(G104)))</f>
        <v>6.5236899770169368</v>
      </c>
      <c r="L104" s="3"/>
    </row>
    <row r="105" spans="1:14" x14ac:dyDescent="0.25">
      <c r="A105" s="1">
        <v>623</v>
      </c>
      <c r="B105" s="1" t="s">
        <v>7</v>
      </c>
      <c r="C105" s="3">
        <v>2010</v>
      </c>
      <c r="D105" s="3" t="s">
        <v>14</v>
      </c>
      <c r="E105" s="4">
        <v>1.7390000000000001</v>
      </c>
      <c r="F105" s="3">
        <v>8</v>
      </c>
      <c r="G105" s="3">
        <v>31</v>
      </c>
      <c r="H105" s="3">
        <v>26.5</v>
      </c>
      <c r="I105" s="4">
        <f t="shared" si="1"/>
        <v>83.210000000000008</v>
      </c>
      <c r="J105" s="4">
        <f>TAN((RADIANS(G105)))*(E105*F105)+1.59</f>
        <v>9.9491729319114199</v>
      </c>
      <c r="L105" s="3"/>
    </row>
    <row r="106" spans="1:14" x14ac:dyDescent="0.25">
      <c r="A106" s="1">
        <v>623</v>
      </c>
      <c r="B106" s="1" t="s">
        <v>7</v>
      </c>
      <c r="C106" s="3">
        <v>2010</v>
      </c>
      <c r="D106" s="3" t="s">
        <v>15</v>
      </c>
      <c r="E106" s="3">
        <v>18.2</v>
      </c>
      <c r="F106" s="3">
        <v>13</v>
      </c>
      <c r="G106" s="3">
        <v>14</v>
      </c>
      <c r="H106" s="3">
        <v>25.9</v>
      </c>
      <c r="I106" s="4">
        <f t="shared" si="1"/>
        <v>81.325999999999993</v>
      </c>
      <c r="J106" s="4">
        <f>TAN(RADIANS(G106))*(E106)+1.95</f>
        <v>6.4877696517458885</v>
      </c>
      <c r="L106" s="3"/>
    </row>
    <row r="107" spans="1:14" x14ac:dyDescent="0.25">
      <c r="A107" s="1">
        <v>623</v>
      </c>
      <c r="B107" s="1" t="s">
        <v>7</v>
      </c>
      <c r="C107" s="5">
        <v>2010</v>
      </c>
      <c r="D107" s="3" t="s">
        <v>19</v>
      </c>
      <c r="E107" s="3">
        <v>1.46</v>
      </c>
      <c r="F107" s="7">
        <v>8</v>
      </c>
      <c r="G107" s="8">
        <v>24</v>
      </c>
      <c r="H107" s="7">
        <v>26.2</v>
      </c>
      <c r="I107" s="4">
        <f t="shared" si="1"/>
        <v>82.268000000000001</v>
      </c>
      <c r="J107" s="4">
        <f>(F107*E107)*TAN(RADIANS(G107)) + 1.6</f>
        <v>6.8002710444037024</v>
      </c>
      <c r="L107" s="3"/>
    </row>
    <row r="108" spans="1:14" x14ac:dyDescent="0.25">
      <c r="A108" s="1">
        <v>623</v>
      </c>
      <c r="B108" s="2" t="s">
        <v>7</v>
      </c>
      <c r="C108" s="5">
        <v>2010</v>
      </c>
      <c r="D108" s="4" t="s">
        <v>21</v>
      </c>
      <c r="E108" s="4">
        <v>1.25</v>
      </c>
      <c r="F108" s="4">
        <v>7</v>
      </c>
      <c r="G108" s="4">
        <v>24</v>
      </c>
      <c r="H108" s="4">
        <v>27.3</v>
      </c>
      <c r="I108" s="4">
        <f t="shared" si="1"/>
        <v>85.722000000000008</v>
      </c>
      <c r="J108" s="4">
        <f>(TAN(RADIANS(G108))*F108*E108+1.5)</f>
        <v>5.3957509964496921</v>
      </c>
      <c r="L108" s="3"/>
    </row>
    <row r="109" spans="1:14" s="10" customFormat="1" x14ac:dyDescent="0.25">
      <c r="A109" s="1">
        <v>623</v>
      </c>
      <c r="B109" s="1" t="s">
        <v>7</v>
      </c>
      <c r="C109" s="3">
        <v>2010</v>
      </c>
      <c r="D109" s="3" t="s">
        <v>22</v>
      </c>
      <c r="E109" s="9">
        <v>0.65</v>
      </c>
      <c r="F109" s="1">
        <v>25</v>
      </c>
      <c r="G109" s="1">
        <v>20</v>
      </c>
      <c r="H109" s="3">
        <v>26.4</v>
      </c>
      <c r="I109" s="4">
        <f t="shared" si="1"/>
        <v>82.896000000000001</v>
      </c>
      <c r="J109" s="4">
        <f>TAN(RADIANS(G109))*(E109*F109)+1.77165</f>
        <v>7.6861663068257879</v>
      </c>
      <c r="K109" s="6"/>
      <c r="M109" s="3"/>
      <c r="N109" s="3"/>
    </row>
    <row r="110" spans="1:14" x14ac:dyDescent="0.25">
      <c r="A110" s="1">
        <v>624</v>
      </c>
      <c r="B110" s="1" t="s">
        <v>7</v>
      </c>
      <c r="C110" s="3">
        <v>2010</v>
      </c>
      <c r="D110" s="3" t="s">
        <v>13</v>
      </c>
      <c r="E110" s="3">
        <v>1.45</v>
      </c>
      <c r="F110" s="2">
        <v>11</v>
      </c>
      <c r="G110" s="3">
        <v>20</v>
      </c>
      <c r="H110" s="3">
        <v>38.5</v>
      </c>
      <c r="I110" s="4">
        <f t="shared" si="1"/>
        <v>120.89</v>
      </c>
      <c r="J110" s="4">
        <f>1.51+((F110*E110)*TAN(RADIANS(G110)))</f>
        <v>7.3153252365459265</v>
      </c>
      <c r="L110" s="3"/>
    </row>
    <row r="111" spans="1:14" x14ac:dyDescent="0.25">
      <c r="A111" s="1">
        <v>624</v>
      </c>
      <c r="B111" s="1" t="s">
        <v>7</v>
      </c>
      <c r="C111" s="3">
        <v>2010</v>
      </c>
      <c r="D111" s="3" t="s">
        <v>14</v>
      </c>
      <c r="E111" s="4">
        <v>1.7390000000000001</v>
      </c>
      <c r="F111" s="3">
        <v>8</v>
      </c>
      <c r="G111" s="3">
        <v>33</v>
      </c>
      <c r="H111" s="3">
        <v>36.4</v>
      </c>
      <c r="I111" s="4">
        <f t="shared" si="1"/>
        <v>114.29600000000001</v>
      </c>
      <c r="J111" s="4">
        <f>TAN((RADIANS(G111)))*(E111*F111)+1.59</f>
        <v>10.624558436563769</v>
      </c>
      <c r="L111" s="3"/>
    </row>
    <row r="112" spans="1:14" x14ac:dyDescent="0.25">
      <c r="A112" s="1">
        <v>624</v>
      </c>
      <c r="B112" s="1" t="s">
        <v>7</v>
      </c>
      <c r="C112" s="3">
        <v>2010</v>
      </c>
      <c r="D112" s="3" t="s">
        <v>15</v>
      </c>
      <c r="E112" s="3">
        <v>18.2</v>
      </c>
      <c r="F112" s="3">
        <v>13</v>
      </c>
      <c r="G112" s="3">
        <v>15</v>
      </c>
      <c r="H112" s="3">
        <v>38.200000000000003</v>
      </c>
      <c r="I112" s="4">
        <f t="shared" si="1"/>
        <v>119.94800000000001</v>
      </c>
      <c r="J112" s="4">
        <f>TAN(RADIANS(G112))*(E112)+1.95</f>
        <v>6.826675302246433</v>
      </c>
      <c r="L112" s="3"/>
    </row>
    <row r="113" spans="1:12" x14ac:dyDescent="0.25">
      <c r="A113" s="1">
        <v>624</v>
      </c>
      <c r="B113" s="1" t="s">
        <v>7</v>
      </c>
      <c r="C113" s="5">
        <v>2010</v>
      </c>
      <c r="D113" s="3" t="s">
        <v>19</v>
      </c>
      <c r="E113" s="3">
        <v>1.46</v>
      </c>
      <c r="F113" s="7">
        <v>7</v>
      </c>
      <c r="G113" s="8">
        <v>28</v>
      </c>
      <c r="H113" s="7">
        <v>36.799999999999997</v>
      </c>
      <c r="I113" s="4">
        <f t="shared" si="1"/>
        <v>115.55199999999999</v>
      </c>
      <c r="J113" s="4">
        <f>(F113*E113)*TAN(RADIANS(G113)) + 1.6</f>
        <v>7.0340703915803129</v>
      </c>
      <c r="L113" s="3"/>
    </row>
    <row r="114" spans="1:12" x14ac:dyDescent="0.25">
      <c r="A114" s="1">
        <v>624</v>
      </c>
      <c r="B114" s="2" t="s">
        <v>7</v>
      </c>
      <c r="C114" s="5">
        <v>2010</v>
      </c>
      <c r="D114" s="4" t="s">
        <v>21</v>
      </c>
      <c r="E114" s="4">
        <v>1.25</v>
      </c>
      <c r="F114" s="4">
        <v>7</v>
      </c>
      <c r="G114" s="4">
        <v>28</v>
      </c>
      <c r="H114" s="4">
        <v>37.5</v>
      </c>
      <c r="I114" s="4">
        <f t="shared" si="1"/>
        <v>117.75</v>
      </c>
      <c r="J114" s="4">
        <f>(TAN(RADIANS(G114))*F114*E114+1.5)</f>
        <v>6.1524575270379396</v>
      </c>
      <c r="L114" s="3"/>
    </row>
    <row r="115" spans="1:12" x14ac:dyDescent="0.25">
      <c r="A115" s="1">
        <v>624</v>
      </c>
      <c r="B115" s="1" t="s">
        <v>7</v>
      </c>
      <c r="C115" s="3">
        <v>2010</v>
      </c>
      <c r="D115" s="3" t="s">
        <v>22</v>
      </c>
      <c r="E115" s="9">
        <v>0.65</v>
      </c>
      <c r="F115" s="1">
        <v>20</v>
      </c>
      <c r="G115" s="1">
        <v>22</v>
      </c>
      <c r="H115" s="3">
        <v>36.5</v>
      </c>
      <c r="I115" s="4">
        <f t="shared" si="1"/>
        <v>114.61</v>
      </c>
      <c r="J115" s="4">
        <f>TAN(RADIANS(G115))*(E115*F115)+1.77165</f>
        <v>7.0239909358570385</v>
      </c>
      <c r="K115" s="6"/>
      <c r="L115" s="3"/>
    </row>
    <row r="116" spans="1:12" x14ac:dyDescent="0.25">
      <c r="L116" s="3"/>
    </row>
    <row r="117" spans="1:12" x14ac:dyDescent="0.25">
      <c r="L117" s="3"/>
    </row>
    <row r="118" spans="1:12" x14ac:dyDescent="0.25">
      <c r="L118" s="3"/>
    </row>
    <row r="119" spans="1:12" x14ac:dyDescent="0.25">
      <c r="L119" s="3"/>
    </row>
    <row r="120" spans="1:12" x14ac:dyDescent="0.25">
      <c r="L120" s="3"/>
    </row>
    <row r="121" spans="1:12" x14ac:dyDescent="0.25">
      <c r="L121" s="3"/>
    </row>
    <row r="122" spans="1:12" x14ac:dyDescent="0.25">
      <c r="L122" s="3"/>
    </row>
    <row r="123" spans="1:12" x14ac:dyDescent="0.25">
      <c r="L123" s="3"/>
    </row>
    <row r="124" spans="1:12" x14ac:dyDescent="0.25">
      <c r="L124" s="3"/>
    </row>
    <row r="125" spans="1:12" x14ac:dyDescent="0.25">
      <c r="L125" s="3"/>
    </row>
    <row r="126" spans="1:12" x14ac:dyDescent="0.25">
      <c r="L126" s="3"/>
    </row>
    <row r="127" spans="1:12" x14ac:dyDescent="0.25">
      <c r="L127" s="3"/>
    </row>
    <row r="128" spans="1:12" x14ac:dyDescent="0.25">
      <c r="L128" s="3"/>
    </row>
    <row r="129" spans="12:12" x14ac:dyDescent="0.25">
      <c r="L129" s="3"/>
    </row>
    <row r="130" spans="12:12" x14ac:dyDescent="0.25">
      <c r="L130" s="3"/>
    </row>
    <row r="131" spans="12:12" x14ac:dyDescent="0.25">
      <c r="L131" s="3"/>
    </row>
    <row r="132" spans="12:12" x14ac:dyDescent="0.25">
      <c r="L132" s="3"/>
    </row>
    <row r="133" spans="12:12" x14ac:dyDescent="0.25">
      <c r="L133" s="3"/>
    </row>
    <row r="134" spans="12:12" x14ac:dyDescent="0.25">
      <c r="L134" s="3"/>
    </row>
  </sheetData>
  <sortState ref="A2:L134">
    <sortCondition ref="C2:C134"/>
    <sortCondition ref="A2:A13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Trinity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Gourley, Jonathan R.</dc:creator>
  <cp:lastModifiedBy>Jonathan Gourley</cp:lastModifiedBy>
  <dcterms:created xsi:type="dcterms:W3CDTF">2010-03-26T13:59:26Z</dcterms:created>
  <dcterms:modified xsi:type="dcterms:W3CDTF">2012-03-27T20:19:23Z</dcterms:modified>
</cp:coreProperties>
</file>