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<sst xmlns="http://schemas.openxmlformats.org/spreadsheetml/2006/main" count="357" uniqueCount="52">
  <si>
    <t xml:space="preserve">Tree Number </t>
  </si>
  <si>
    <t>Common_Name</t>
  </si>
  <si>
    <t>Year</t>
  </si>
  <si>
    <t xml:space="preserve"> lab day</t>
  </si>
  <si>
    <t>Student</t>
  </si>
  <si>
    <t>Stride (m/pace)</t>
  </si>
  <si>
    <t># Paces</t>
  </si>
  <si>
    <t>student height (m)</t>
  </si>
  <si>
    <t>Angle (deg)</t>
  </si>
  <si>
    <t>Diam (cm)</t>
  </si>
  <si>
    <t>Circ (cm)</t>
  </si>
  <si>
    <t>TreeHeight (m)</t>
  </si>
  <si>
    <t>Sweet Gum</t>
  </si>
  <si>
    <t>Tuesday</t>
  </si>
  <si>
    <t>Caitlyn Nguyen</t>
  </si>
  <si>
    <t>Mary Meza Celis</t>
  </si>
  <si>
    <t>Thursday</t>
  </si>
  <si>
    <t>James Sullivan</t>
  </si>
  <si>
    <t>Jaey Lee</t>
  </si>
  <si>
    <t>Will Dencker</t>
  </si>
  <si>
    <t>Red Oak</t>
  </si>
  <si>
    <t>Pin Oak</t>
  </si>
  <si>
    <t>Ryan Habermann</t>
  </si>
  <si>
    <t>Leslie Angus</t>
  </si>
  <si>
    <t>Lily Wear</t>
  </si>
  <si>
    <t>Jared Buchman</t>
  </si>
  <si>
    <t xml:space="preserve">Clare Blanchard </t>
  </si>
  <si>
    <t>Honghuai Ke</t>
  </si>
  <si>
    <t>Sam Liu</t>
  </si>
  <si>
    <t>Ava Hill</t>
  </si>
  <si>
    <t xml:space="preserve">Columnar sugar maple </t>
  </si>
  <si>
    <t xml:space="preserve">Columnar Sugar Maple </t>
  </si>
  <si>
    <t xml:space="preserve">Nora O'Keefe </t>
  </si>
  <si>
    <t>Columnar Sugar Maple</t>
  </si>
  <si>
    <t>Celina Cheng</t>
  </si>
  <si>
    <t>Elizabeth Baer</t>
  </si>
  <si>
    <t>Columnar sugar maple</t>
  </si>
  <si>
    <t>Wangdi Yu</t>
  </si>
  <si>
    <t>Yi Pan</t>
  </si>
  <si>
    <t>Columnar Sugae Maple</t>
  </si>
  <si>
    <t>Lauren Lee</t>
  </si>
  <si>
    <t>Matt Riggle</t>
  </si>
  <si>
    <t>Nora O'Keefe</t>
  </si>
  <si>
    <t>Norway Maple</t>
  </si>
  <si>
    <t>Myles Little</t>
  </si>
  <si>
    <t xml:space="preserve">Ciara Dunn </t>
  </si>
  <si>
    <t>TJ Garesche</t>
  </si>
  <si>
    <t>Norway maple</t>
  </si>
  <si>
    <t xml:space="preserve">Yi Pan </t>
  </si>
  <si>
    <t>Leslie angus</t>
  </si>
  <si>
    <t>Legacy Sugar Maple</t>
  </si>
  <si>
    <t>Sugar Maple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</si>
</sst>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</font>
    <font>
      <b/>
      <sz val="10.0"/>
    </font>
    <font/>
    <font>
      <name val="Arial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0" fontId="1" numFmtId="164" xfId="0" applyAlignment="1" applyFont="1" applyNumberFormat="1">
      <alignment horizontal="center" readingOrder="0" vertical="bottom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/>
    </xf>
    <xf borderId="0" fillId="0" fontId="2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center" readingOrder="0" vertical="bottom"/>
    </xf>
    <xf borderId="0" fillId="0" fontId="4" numFmtId="164" xfId="0" applyAlignment="1" applyFont="1" applyNumberFormat="1">
      <alignment horizontal="center" vertical="bottom"/>
    </xf>
    <xf borderId="0" fillId="2" fontId="4" numFmtId="164" xfId="0" applyAlignment="1" applyFill="1" applyFont="1" applyNumberFormat="1">
      <alignment horizontal="center" vertical="bottom"/>
    </xf>
    <xf borderId="0" fillId="0" fontId="3" numFmtId="0" xfId="0" applyAlignment="1" applyFont="1">
      <alignment horizontal="center" vertical="bottom"/>
    </xf>
    <xf borderId="0" fillId="2" fontId="4" numFmtId="0" xfId="0" applyAlignment="1" applyFont="1">
      <alignment horizontal="center" readingOrder="0"/>
    </xf>
    <xf borderId="0" fillId="0" fontId="3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22.75"/>
    <col customWidth="1" min="3" max="3" width="11.63"/>
    <col customWidth="1" min="4" max="4" width="9.38"/>
    <col customWidth="1" min="5" max="5" width="16.13"/>
    <col customWidth="1" min="6" max="6" width="13.38"/>
    <col customWidth="1" min="8" max="8" width="15.75"/>
    <col customWidth="1" min="11" max="11" width="11.5"/>
    <col customWidth="1" min="12" max="12" width="12.2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>
        <v>606.0</v>
      </c>
      <c r="B2" s="5" t="s">
        <v>12</v>
      </c>
      <c r="C2" s="5">
        <v>2019.0</v>
      </c>
      <c r="D2" s="5" t="s">
        <v>13</v>
      </c>
      <c r="E2" s="5" t="s">
        <v>14</v>
      </c>
      <c r="F2" s="5">
        <v>1.5</v>
      </c>
      <c r="G2" s="5">
        <v>17.0</v>
      </c>
      <c r="H2" s="5">
        <v>1.6</v>
      </c>
      <c r="I2" s="5">
        <v>34.0</v>
      </c>
      <c r="J2" s="5">
        <v>62.3</v>
      </c>
      <c r="K2" s="5">
        <v>195.6</v>
      </c>
      <c r="L2" s="6">
        <f>(tan(RADIANS(34))*25.5+1.6)</f>
        <v>18.79996718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>
        <v>606.0</v>
      </c>
      <c r="B3" s="5" t="s">
        <v>12</v>
      </c>
      <c r="C3" s="5">
        <v>2019.0</v>
      </c>
      <c r="D3" s="5" t="s">
        <v>13</v>
      </c>
      <c r="E3" s="5" t="s">
        <v>15</v>
      </c>
      <c r="F3" s="5">
        <v>1.4</v>
      </c>
      <c r="G3" s="5">
        <v>17.0</v>
      </c>
      <c r="H3" s="5">
        <v>1.7</v>
      </c>
      <c r="I3" s="5">
        <v>38.0</v>
      </c>
      <c r="J3" s="5">
        <v>59.7</v>
      </c>
      <c r="K3" s="5">
        <v>187.5</v>
      </c>
      <c r="L3" s="6">
        <f>(TAN(RADIANS(38))*23.8+1.7)</f>
        <v>20.29459791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>
        <v>607.0</v>
      </c>
      <c r="B4" s="5" t="s">
        <v>12</v>
      </c>
      <c r="C4" s="5">
        <v>2019.0</v>
      </c>
      <c r="D4" s="5" t="s">
        <v>13</v>
      </c>
      <c r="E4" s="5" t="s">
        <v>14</v>
      </c>
      <c r="F4" s="5">
        <v>1.5</v>
      </c>
      <c r="G4" s="5">
        <v>17.0</v>
      </c>
      <c r="H4" s="5">
        <v>1.6</v>
      </c>
      <c r="I4" s="5">
        <v>40.0</v>
      </c>
      <c r="J4" s="5">
        <v>53.1</v>
      </c>
      <c r="K4" s="5">
        <v>166.7</v>
      </c>
      <c r="L4" s="7">
        <f>(tan(RADIANS(40))*25.5+1.6)</f>
        <v>22.9970406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>
        <v>607.0</v>
      </c>
      <c r="B5" s="5" t="s">
        <v>12</v>
      </c>
      <c r="C5" s="5">
        <v>2019.0</v>
      </c>
      <c r="D5" s="5" t="s">
        <v>13</v>
      </c>
      <c r="E5" s="5" t="s">
        <v>15</v>
      </c>
      <c r="F5" s="5">
        <v>1.4</v>
      </c>
      <c r="G5" s="5">
        <v>19.0</v>
      </c>
      <c r="H5" s="5">
        <v>1.7</v>
      </c>
      <c r="I5" s="5">
        <v>43.0</v>
      </c>
      <c r="J5" s="5">
        <v>52.3</v>
      </c>
      <c r="K5" s="5">
        <v>164.22</v>
      </c>
      <c r="L5" s="6">
        <f>(TAN(RADIANS(43))*26.6+1.7)</f>
        <v>26.50490129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8">
        <v>607.0</v>
      </c>
      <c r="B6" s="9" t="s">
        <v>12</v>
      </c>
      <c r="C6" s="8">
        <v>2019.0</v>
      </c>
      <c r="D6" s="8" t="s">
        <v>16</v>
      </c>
      <c r="E6" s="8" t="s">
        <v>17</v>
      </c>
      <c r="F6" s="8">
        <v>1.5</v>
      </c>
      <c r="G6" s="8">
        <v>20.0</v>
      </c>
      <c r="H6" s="8">
        <v>1.81</v>
      </c>
      <c r="I6" s="8">
        <v>30.0</v>
      </c>
      <c r="J6" s="8">
        <v>51.9</v>
      </c>
      <c r="K6" s="8">
        <v>163.0</v>
      </c>
      <c r="L6" s="10">
        <v>19.2101672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8">
        <v>607.0</v>
      </c>
      <c r="B7" s="9" t="s">
        <v>12</v>
      </c>
      <c r="C7" s="8">
        <v>2019.0</v>
      </c>
      <c r="D7" s="8" t="s">
        <v>16</v>
      </c>
      <c r="E7" s="8" t="s">
        <v>18</v>
      </c>
      <c r="F7" s="8">
        <v>1.5</v>
      </c>
      <c r="G7" s="8">
        <v>19.0</v>
      </c>
      <c r="H7" s="8">
        <v>1.76</v>
      </c>
      <c r="I7" s="8">
        <v>30.0</v>
      </c>
      <c r="J7" s="8">
        <v>52.9</v>
      </c>
      <c r="K7" s="8">
        <v>166.0</v>
      </c>
      <c r="L7" s="11">
        <f>TAN(radians(I7))*(F7*G7)+H7</f>
        <v>18.21448267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">
        <v>607.0</v>
      </c>
      <c r="B8" s="8" t="s">
        <v>12</v>
      </c>
      <c r="C8" s="8">
        <v>2019.0</v>
      </c>
      <c r="D8" s="8" t="s">
        <v>16</v>
      </c>
      <c r="E8" s="8" t="s">
        <v>19</v>
      </c>
      <c r="F8" s="8">
        <v>1.5</v>
      </c>
      <c r="G8" s="8">
        <v>20.0</v>
      </c>
      <c r="H8" s="8">
        <v>1.9</v>
      </c>
      <c r="I8" s="8">
        <v>30.0</v>
      </c>
      <c r="J8" s="8">
        <v>52.2</v>
      </c>
      <c r="K8" s="8">
        <v>164.0</v>
      </c>
      <c r="L8" s="10">
        <f>((F8*G8)*(TAN(RADIANS(I8)))+1.9)</f>
        <v>19.22050808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5">
        <v>608.0</v>
      </c>
      <c r="B9" s="5" t="s">
        <v>20</v>
      </c>
      <c r="C9" s="5">
        <v>2019.0</v>
      </c>
      <c r="D9" s="5" t="s">
        <v>13</v>
      </c>
      <c r="E9" s="5" t="s">
        <v>14</v>
      </c>
      <c r="F9" s="5">
        <v>1.5</v>
      </c>
      <c r="G9" s="5">
        <v>20.0</v>
      </c>
      <c r="H9" s="5">
        <v>1.6</v>
      </c>
      <c r="I9" s="5">
        <v>39.0</v>
      </c>
      <c r="J9" s="5">
        <v>72.3</v>
      </c>
      <c r="K9" s="5">
        <v>227.0</v>
      </c>
      <c r="L9" s="6">
        <f>(tan(RADIANS(39))*30+1.6)</f>
        <v>25.893521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5">
        <v>608.0</v>
      </c>
      <c r="B10" s="5" t="s">
        <v>20</v>
      </c>
      <c r="C10" s="5">
        <v>2019.0</v>
      </c>
      <c r="D10" s="5" t="s">
        <v>13</v>
      </c>
      <c r="E10" s="5" t="s">
        <v>15</v>
      </c>
      <c r="F10" s="5">
        <v>1.4</v>
      </c>
      <c r="G10" s="5">
        <v>20.0</v>
      </c>
      <c r="H10" s="5">
        <v>1.7</v>
      </c>
      <c r="I10" s="5">
        <v>41.0</v>
      </c>
      <c r="J10" s="5">
        <v>71.0</v>
      </c>
      <c r="K10" s="5">
        <v>222.9</v>
      </c>
      <c r="L10" s="6">
        <f>(TAN(RADIANS(41))*28+1.7)</f>
        <v>26.04002866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5">
        <v>609.0</v>
      </c>
      <c r="B11" s="5" t="s">
        <v>20</v>
      </c>
      <c r="C11" s="5">
        <v>2019.0</v>
      </c>
      <c r="D11" s="5" t="s">
        <v>13</v>
      </c>
      <c r="E11" s="5" t="s">
        <v>14</v>
      </c>
      <c r="F11" s="5">
        <v>1.5</v>
      </c>
      <c r="G11" s="5">
        <v>16.0</v>
      </c>
      <c r="H11" s="5">
        <v>1.6</v>
      </c>
      <c r="I11" s="5">
        <v>41.0</v>
      </c>
      <c r="J11" s="5">
        <v>73.9</v>
      </c>
      <c r="K11" s="5">
        <v>232.0</v>
      </c>
      <c r="L11" s="7">
        <f>(tan(radians(41))*24)+1.6</f>
        <v>22.46288171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5">
        <v>609.0</v>
      </c>
      <c r="B12" s="5" t="s">
        <v>20</v>
      </c>
      <c r="C12" s="5">
        <v>2019.0</v>
      </c>
      <c r="D12" s="5" t="s">
        <v>13</v>
      </c>
      <c r="E12" s="5" t="s">
        <v>15</v>
      </c>
      <c r="F12" s="5">
        <v>1.4</v>
      </c>
      <c r="G12" s="5">
        <v>20.0</v>
      </c>
      <c r="H12" s="5">
        <v>1.7</v>
      </c>
      <c r="I12" s="5">
        <v>44.0</v>
      </c>
      <c r="J12" s="5">
        <v>73.4</v>
      </c>
      <c r="K12" s="5">
        <v>230.5</v>
      </c>
      <c r="L12" s="7">
        <f>(tan(RADIANS(44))*28+1.7)</f>
        <v>28.73928569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5">
        <v>610.0</v>
      </c>
      <c r="B13" s="5" t="s">
        <v>20</v>
      </c>
      <c r="C13" s="5">
        <v>2019.0</v>
      </c>
      <c r="D13" s="5" t="s">
        <v>13</v>
      </c>
      <c r="E13" s="5" t="s">
        <v>14</v>
      </c>
      <c r="F13" s="5">
        <v>1.5</v>
      </c>
      <c r="G13" s="5">
        <v>23.0</v>
      </c>
      <c r="H13" s="5">
        <v>1.6</v>
      </c>
      <c r="I13" s="5">
        <v>35.0</v>
      </c>
      <c r="J13" s="5">
        <v>75.9</v>
      </c>
      <c r="K13" s="5">
        <v>238.3</v>
      </c>
      <c r="L13" s="6">
        <f>(tan(RADIANS(35))*34.5+1.6)</f>
        <v>25.75716007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5">
        <v>610.0</v>
      </c>
      <c r="B14" s="5" t="s">
        <v>20</v>
      </c>
      <c r="C14" s="5">
        <v>2019.0</v>
      </c>
      <c r="D14" s="5" t="s">
        <v>13</v>
      </c>
      <c r="E14" s="5" t="s">
        <v>15</v>
      </c>
      <c r="F14" s="5">
        <v>1.4</v>
      </c>
      <c r="G14" s="5">
        <v>25.0</v>
      </c>
      <c r="H14" s="5">
        <v>1.7</v>
      </c>
      <c r="I14" s="5">
        <v>40.0</v>
      </c>
      <c r="J14" s="5">
        <v>74.5</v>
      </c>
      <c r="K14" s="5">
        <v>233.9</v>
      </c>
      <c r="L14" s="6">
        <f>(TAN(RADIANS(40))*35+1.7)</f>
        <v>31.06848709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5">
        <v>612.0</v>
      </c>
      <c r="B15" s="5" t="s">
        <v>21</v>
      </c>
      <c r="C15" s="5">
        <v>2019.0</v>
      </c>
      <c r="D15" s="5" t="s">
        <v>13</v>
      </c>
      <c r="E15" s="5" t="s">
        <v>22</v>
      </c>
      <c r="F15" s="5">
        <v>1.66</v>
      </c>
      <c r="G15" s="5">
        <v>20.0</v>
      </c>
      <c r="H15" s="5">
        <v>1.8</v>
      </c>
      <c r="I15" s="5">
        <v>38.0</v>
      </c>
      <c r="J15" s="5">
        <v>77.0</v>
      </c>
      <c r="K15" s="5">
        <v>241.78</v>
      </c>
      <c r="L15" s="7">
        <v>27.7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5">
        <v>612.0</v>
      </c>
      <c r="B16" s="5" t="s">
        <v>21</v>
      </c>
      <c r="C16" s="5">
        <v>2019.0</v>
      </c>
      <c r="D16" s="5" t="s">
        <v>13</v>
      </c>
      <c r="E16" s="5" t="s">
        <v>23</v>
      </c>
      <c r="F16" s="5">
        <v>1.5</v>
      </c>
      <c r="G16" s="5">
        <v>20.0</v>
      </c>
      <c r="H16" s="5">
        <v>1.7</v>
      </c>
      <c r="I16" s="5">
        <v>37.0</v>
      </c>
      <c r="J16" s="5">
        <v>76.3</v>
      </c>
      <c r="K16" s="5">
        <v>239.7</v>
      </c>
      <c r="L16" s="7">
        <v>24.3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>
        <v>612.0</v>
      </c>
      <c r="B17" s="5" t="s">
        <v>21</v>
      </c>
      <c r="C17" s="5">
        <v>2019.0</v>
      </c>
      <c r="D17" s="5" t="s">
        <v>13</v>
      </c>
      <c r="E17" s="5" t="s">
        <v>24</v>
      </c>
      <c r="F17" s="5">
        <v>1.5</v>
      </c>
      <c r="G17" s="5">
        <v>20.0</v>
      </c>
      <c r="H17" s="5">
        <v>1.7</v>
      </c>
      <c r="I17" s="5">
        <v>37.0</v>
      </c>
      <c r="J17" s="5">
        <v>76.3</v>
      </c>
      <c r="K17" s="5">
        <v>239.7</v>
      </c>
      <c r="L17" s="7">
        <v>24.717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8">
        <v>612.0</v>
      </c>
      <c r="B18" s="8" t="s">
        <v>21</v>
      </c>
      <c r="C18" s="8">
        <v>2019.0</v>
      </c>
      <c r="D18" s="8" t="s">
        <v>16</v>
      </c>
      <c r="E18" s="8" t="s">
        <v>25</v>
      </c>
      <c r="F18" s="8">
        <v>1.6</v>
      </c>
      <c r="G18" s="8">
        <v>25.0</v>
      </c>
      <c r="H18" s="8">
        <v>1.81</v>
      </c>
      <c r="I18" s="8">
        <v>25.0</v>
      </c>
      <c r="J18" s="8">
        <v>75.0</v>
      </c>
      <c r="K18" s="8">
        <v>235.5</v>
      </c>
      <c r="L18" s="10">
        <v>20.5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8">
        <v>612.0</v>
      </c>
      <c r="B19" s="8" t="s">
        <v>21</v>
      </c>
      <c r="C19" s="8">
        <v>2019.0</v>
      </c>
      <c r="D19" s="8" t="s">
        <v>16</v>
      </c>
      <c r="E19" s="8" t="s">
        <v>26</v>
      </c>
      <c r="F19" s="8">
        <v>1.5</v>
      </c>
      <c r="G19" s="8">
        <v>21.0</v>
      </c>
      <c r="H19" s="8">
        <v>1.7</v>
      </c>
      <c r="I19" s="8">
        <v>28.0</v>
      </c>
      <c r="J19" s="8">
        <v>76.0</v>
      </c>
      <c r="K19" s="8">
        <v>238.64</v>
      </c>
      <c r="L19" s="10">
        <v>18.4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8">
        <v>612.0</v>
      </c>
      <c r="B20" s="8" t="s">
        <v>21</v>
      </c>
      <c r="C20" s="8">
        <v>2019.0</v>
      </c>
      <c r="D20" s="8" t="s">
        <v>16</v>
      </c>
      <c r="E20" s="8" t="s">
        <v>27</v>
      </c>
      <c r="F20" s="8">
        <v>1.5</v>
      </c>
      <c r="G20" s="8">
        <v>35.0</v>
      </c>
      <c r="H20" s="8">
        <v>1.78</v>
      </c>
      <c r="I20" s="8">
        <v>25.5</v>
      </c>
      <c r="J20" s="8">
        <v>75.4</v>
      </c>
      <c r="K20" s="8">
        <v>237.0</v>
      </c>
      <c r="L20" s="10">
        <f>TAN(radians(I20))*(F20*G20)+H20</f>
        <v>26.82121547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8">
        <v>612.0</v>
      </c>
      <c r="B21" s="12" t="s">
        <v>21</v>
      </c>
      <c r="C21" s="8">
        <v>2019.0</v>
      </c>
      <c r="D21" s="8" t="s">
        <v>16</v>
      </c>
      <c r="E21" s="8" t="s">
        <v>28</v>
      </c>
      <c r="F21" s="8">
        <v>1.3</v>
      </c>
      <c r="G21" s="8">
        <v>30.0</v>
      </c>
      <c r="H21" s="8">
        <v>1.74</v>
      </c>
      <c r="I21" s="8">
        <v>22.0</v>
      </c>
      <c r="J21" s="8">
        <v>76.3</v>
      </c>
      <c r="K21" s="8">
        <v>240.0</v>
      </c>
      <c r="L21" s="10">
        <f>TAN(RADIANS(I21))*G21*F21+1.74</f>
        <v>17.49702281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8">
        <v>612.0</v>
      </c>
      <c r="B22" s="8" t="s">
        <v>21</v>
      </c>
      <c r="C22" s="8">
        <v>2019.0</v>
      </c>
      <c r="D22" s="8" t="s">
        <v>16</v>
      </c>
      <c r="E22" s="8" t="s">
        <v>29</v>
      </c>
      <c r="F22" s="8">
        <v>1.3</v>
      </c>
      <c r="G22" s="8">
        <v>26.0</v>
      </c>
      <c r="H22" s="8">
        <v>1.6</v>
      </c>
      <c r="I22" s="8">
        <v>28.0</v>
      </c>
      <c r="J22" s="8">
        <v>75.5</v>
      </c>
      <c r="K22" s="8">
        <v>237.1</v>
      </c>
      <c r="L22" s="10">
        <v>19.5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5">
        <v>613.0</v>
      </c>
      <c r="B23" s="5" t="s">
        <v>30</v>
      </c>
      <c r="C23" s="5">
        <v>2019.0</v>
      </c>
      <c r="D23" s="5" t="s">
        <v>13</v>
      </c>
      <c r="E23" s="5" t="s">
        <v>24</v>
      </c>
      <c r="F23" s="5">
        <v>1.5</v>
      </c>
      <c r="G23" s="5">
        <v>15.0</v>
      </c>
      <c r="H23" s="5">
        <v>1.7</v>
      </c>
      <c r="I23" s="5">
        <v>39.0</v>
      </c>
      <c r="J23" s="5">
        <v>27.5</v>
      </c>
      <c r="K23" s="5">
        <v>86.39</v>
      </c>
      <c r="L23" s="7">
        <v>20.219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5">
        <v>613.0</v>
      </c>
      <c r="B24" s="5" t="s">
        <v>31</v>
      </c>
      <c r="C24" s="5">
        <v>2019.0</v>
      </c>
      <c r="D24" s="5" t="s">
        <v>13</v>
      </c>
      <c r="E24" s="5" t="s">
        <v>32</v>
      </c>
      <c r="F24" s="5">
        <v>1.4</v>
      </c>
      <c r="G24" s="5">
        <v>14.0</v>
      </c>
      <c r="H24" s="5">
        <v>1.6</v>
      </c>
      <c r="I24" s="5">
        <v>40.0</v>
      </c>
      <c r="J24" s="5">
        <v>29.3</v>
      </c>
      <c r="K24" s="5">
        <v>69.2</v>
      </c>
      <c r="L24" s="7">
        <v>27.7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5">
        <v>613.0</v>
      </c>
      <c r="B25" s="5" t="s">
        <v>33</v>
      </c>
      <c r="C25" s="5">
        <v>2019.0</v>
      </c>
      <c r="D25" s="5" t="s">
        <v>13</v>
      </c>
      <c r="E25" s="5" t="s">
        <v>34</v>
      </c>
      <c r="F25" s="5">
        <v>1.5</v>
      </c>
      <c r="G25" s="5">
        <v>13.0</v>
      </c>
      <c r="H25" s="5">
        <v>1.7</v>
      </c>
      <c r="I25" s="5">
        <v>43.0</v>
      </c>
      <c r="J25" s="5">
        <v>28.5</v>
      </c>
      <c r="K25" s="5">
        <v>89.5</v>
      </c>
      <c r="L25" s="7">
        <v>20.3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5">
        <v>613.0</v>
      </c>
      <c r="B26" s="5" t="s">
        <v>33</v>
      </c>
      <c r="C26" s="5">
        <v>2019.0</v>
      </c>
      <c r="D26" s="5" t="s">
        <v>13</v>
      </c>
      <c r="E26" s="5" t="s">
        <v>23</v>
      </c>
      <c r="F26" s="5">
        <v>1.5</v>
      </c>
      <c r="G26" s="5">
        <v>15.0</v>
      </c>
      <c r="H26" s="5">
        <v>1.7</v>
      </c>
      <c r="I26" s="5">
        <v>39.0</v>
      </c>
      <c r="J26" s="5">
        <v>27.5</v>
      </c>
      <c r="K26" s="5">
        <v>86.4</v>
      </c>
      <c r="L26" s="7">
        <v>19.9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5">
        <v>613.0</v>
      </c>
      <c r="B27" s="5" t="s">
        <v>33</v>
      </c>
      <c r="C27" s="5">
        <v>2019.0</v>
      </c>
      <c r="D27" s="5" t="s">
        <v>13</v>
      </c>
      <c r="E27" s="5" t="s">
        <v>35</v>
      </c>
      <c r="F27" s="5">
        <v>1.3</v>
      </c>
      <c r="G27" s="5">
        <v>15.0</v>
      </c>
      <c r="H27" s="5">
        <v>1.6</v>
      </c>
      <c r="I27" s="5">
        <v>43.0</v>
      </c>
      <c r="J27" s="5">
        <v>27.5</v>
      </c>
      <c r="K27" s="5">
        <v>86.39</v>
      </c>
      <c r="L27" s="7">
        <v>34.6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5">
        <v>613.0</v>
      </c>
      <c r="B28" s="5" t="s">
        <v>36</v>
      </c>
      <c r="C28" s="5">
        <v>2019.0</v>
      </c>
      <c r="D28" s="5" t="s">
        <v>13</v>
      </c>
      <c r="E28" s="5" t="s">
        <v>37</v>
      </c>
      <c r="F28" s="5">
        <v>1.4</v>
      </c>
      <c r="G28" s="5">
        <v>20.0</v>
      </c>
      <c r="H28" s="5">
        <v>1.63</v>
      </c>
      <c r="I28" s="5">
        <v>41.0</v>
      </c>
      <c r="J28" s="5">
        <v>30.0</v>
      </c>
      <c r="K28" s="5">
        <v>91.0</v>
      </c>
      <c r="L28" s="7">
        <v>19.0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5">
        <v>613.0</v>
      </c>
      <c r="B29" s="5" t="s">
        <v>36</v>
      </c>
      <c r="C29" s="5">
        <v>2019.0</v>
      </c>
      <c r="D29" s="5" t="s">
        <v>13</v>
      </c>
      <c r="E29" s="5" t="s">
        <v>22</v>
      </c>
      <c r="F29" s="5">
        <v>1.66</v>
      </c>
      <c r="G29" s="5">
        <v>15.0</v>
      </c>
      <c r="H29" s="5">
        <v>1.8</v>
      </c>
      <c r="I29" s="5">
        <v>41.0</v>
      </c>
      <c r="J29" s="5">
        <v>27.5</v>
      </c>
      <c r="K29" s="5">
        <v>86.35</v>
      </c>
      <c r="L29" s="7">
        <v>23.4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5">
        <v>613.0</v>
      </c>
      <c r="B30" s="13" t="s">
        <v>33</v>
      </c>
      <c r="C30" s="5">
        <v>2019.0</v>
      </c>
      <c r="D30" s="5" t="s">
        <v>13</v>
      </c>
      <c r="E30" s="5" t="s">
        <v>38</v>
      </c>
      <c r="F30" s="5">
        <v>1.5</v>
      </c>
      <c r="G30" s="5">
        <v>15.0</v>
      </c>
      <c r="H30" s="5">
        <v>1.7</v>
      </c>
      <c r="I30" s="5">
        <v>43.0</v>
      </c>
      <c r="J30" s="5">
        <v>29.3</v>
      </c>
      <c r="K30" s="5">
        <v>92.0</v>
      </c>
      <c r="L30" s="7">
        <v>22.7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5">
        <v>613.0</v>
      </c>
      <c r="B31" s="5" t="s">
        <v>39</v>
      </c>
      <c r="C31" s="5">
        <v>2019.0</v>
      </c>
      <c r="D31" s="5" t="s">
        <v>13</v>
      </c>
      <c r="E31" s="5" t="s">
        <v>40</v>
      </c>
      <c r="F31" s="5">
        <v>1.4</v>
      </c>
      <c r="G31" s="5">
        <v>14.0</v>
      </c>
      <c r="H31" s="5">
        <v>1.7</v>
      </c>
      <c r="I31" s="5">
        <v>44.0</v>
      </c>
      <c r="J31" s="5">
        <v>29.5</v>
      </c>
      <c r="K31" s="5">
        <v>92.7</v>
      </c>
      <c r="L31" s="7">
        <v>21.0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8">
        <v>613.0</v>
      </c>
      <c r="B32" s="8" t="s">
        <v>33</v>
      </c>
      <c r="C32" s="8">
        <v>2019.0</v>
      </c>
      <c r="D32" s="8" t="s">
        <v>16</v>
      </c>
      <c r="E32" s="8" t="s">
        <v>25</v>
      </c>
      <c r="F32" s="8">
        <v>1.6</v>
      </c>
      <c r="G32" s="8">
        <v>22.0</v>
      </c>
      <c r="H32" s="8">
        <v>1.81</v>
      </c>
      <c r="I32" s="8">
        <v>28.0</v>
      </c>
      <c r="J32" s="8">
        <v>28.0</v>
      </c>
      <c r="K32" s="8">
        <v>87.9</v>
      </c>
      <c r="L32" s="10">
        <v>20.5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8">
        <v>613.0</v>
      </c>
      <c r="B33" s="8" t="s">
        <v>33</v>
      </c>
      <c r="C33" s="8">
        <v>2019.0</v>
      </c>
      <c r="D33" s="8" t="s">
        <v>16</v>
      </c>
      <c r="E33" s="8" t="s">
        <v>26</v>
      </c>
      <c r="F33" s="8">
        <v>1.5</v>
      </c>
      <c r="G33" s="8">
        <v>19.0</v>
      </c>
      <c r="H33" s="8">
        <v>1.7</v>
      </c>
      <c r="I33" s="8">
        <v>31.0</v>
      </c>
      <c r="J33" s="8">
        <v>29.0</v>
      </c>
      <c r="K33" s="8">
        <v>91.06</v>
      </c>
      <c r="L33" s="10">
        <v>18.8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8">
        <v>613.0</v>
      </c>
      <c r="B34" s="8" t="s">
        <v>33</v>
      </c>
      <c r="C34" s="8">
        <v>2019.0</v>
      </c>
      <c r="D34" s="8" t="s">
        <v>16</v>
      </c>
      <c r="E34" s="8" t="s">
        <v>27</v>
      </c>
      <c r="F34" s="8">
        <v>1.5</v>
      </c>
      <c r="G34" s="8">
        <v>24.0</v>
      </c>
      <c r="H34" s="8">
        <v>1.78</v>
      </c>
      <c r="I34" s="8">
        <v>32.0</v>
      </c>
      <c r="J34" s="8">
        <v>29.0</v>
      </c>
      <c r="K34" s="8">
        <v>91.0</v>
      </c>
      <c r="L34" s="10">
        <f>TAN(radians(I34))*(F34*G34)+H34</f>
        <v>24.27529667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8">
        <v>613.0</v>
      </c>
      <c r="B35" s="8" t="s">
        <v>33</v>
      </c>
      <c r="C35" s="8">
        <v>2019.0</v>
      </c>
      <c r="D35" s="8" t="s">
        <v>16</v>
      </c>
      <c r="E35" s="8" t="s">
        <v>17</v>
      </c>
      <c r="F35" s="8">
        <v>1.5</v>
      </c>
      <c r="G35" s="8">
        <v>23.0</v>
      </c>
      <c r="H35" s="8">
        <v>1.81</v>
      </c>
      <c r="I35" s="8">
        <v>28.0</v>
      </c>
      <c r="J35" s="8">
        <v>28.7</v>
      </c>
      <c r="K35" s="8">
        <v>90.0</v>
      </c>
      <c r="L35" s="10">
        <v>20.1041252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8">
        <v>613.0</v>
      </c>
      <c r="B36" s="8" t="s">
        <v>33</v>
      </c>
      <c r="C36" s="8">
        <v>2019.0</v>
      </c>
      <c r="D36" s="8" t="s">
        <v>16</v>
      </c>
      <c r="E36" s="8" t="s">
        <v>18</v>
      </c>
      <c r="F36" s="8">
        <v>1.5</v>
      </c>
      <c r="G36" s="8">
        <v>24.0</v>
      </c>
      <c r="H36" s="8">
        <v>1.76</v>
      </c>
      <c r="I36" s="8">
        <v>28.0</v>
      </c>
      <c r="J36" s="8">
        <v>29.0</v>
      </c>
      <c r="K36" s="8">
        <v>91.0</v>
      </c>
      <c r="L36" s="11">
        <f>TAN(radians(I36))*(F36*G36)+H36</f>
        <v>20.90153954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8">
        <v>613.0</v>
      </c>
      <c r="B37" s="8" t="s">
        <v>33</v>
      </c>
      <c r="C37" s="8">
        <v>2019.0</v>
      </c>
      <c r="D37" s="8" t="s">
        <v>16</v>
      </c>
      <c r="E37" s="8" t="s">
        <v>19</v>
      </c>
      <c r="F37" s="8">
        <v>1.5</v>
      </c>
      <c r="G37" s="8">
        <v>22.0</v>
      </c>
      <c r="H37" s="8">
        <v>1.9</v>
      </c>
      <c r="I37" s="8">
        <v>28.0</v>
      </c>
      <c r="J37" s="8">
        <v>28.3</v>
      </c>
      <c r="K37" s="8">
        <v>89.0</v>
      </c>
      <c r="L37" s="10">
        <f>((F37*G37)*(TAN(RADIANS(I37)))+1.9)</f>
        <v>19.44641124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8">
        <v>613.0</v>
      </c>
      <c r="B38" s="8" t="s">
        <v>33</v>
      </c>
      <c r="C38" s="8">
        <v>2019.0</v>
      </c>
      <c r="D38" s="8" t="s">
        <v>16</v>
      </c>
      <c r="E38" s="8" t="s">
        <v>41</v>
      </c>
      <c r="F38" s="8">
        <v>1.66</v>
      </c>
      <c r="G38" s="8">
        <v>12.0</v>
      </c>
      <c r="H38" s="8">
        <v>1.95</v>
      </c>
      <c r="I38" s="8">
        <v>39.0</v>
      </c>
      <c r="J38" s="8">
        <v>28.5</v>
      </c>
      <c r="K38" s="8">
        <v>89.5</v>
      </c>
      <c r="L38" s="10">
        <v>18.14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5">
        <v>614.0</v>
      </c>
      <c r="B39" s="5" t="s">
        <v>31</v>
      </c>
      <c r="C39" s="5">
        <v>2019.0</v>
      </c>
      <c r="D39" s="5" t="s">
        <v>13</v>
      </c>
      <c r="E39" s="5" t="s">
        <v>42</v>
      </c>
      <c r="F39" s="5">
        <v>1.4</v>
      </c>
      <c r="G39" s="5">
        <v>14.0</v>
      </c>
      <c r="H39" s="5">
        <v>1.6</v>
      </c>
      <c r="I39" s="5">
        <v>30.0</v>
      </c>
      <c r="J39" s="5">
        <v>27.0</v>
      </c>
      <c r="K39" s="5">
        <v>87.0</v>
      </c>
      <c r="L39" s="7">
        <v>24.1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5">
        <v>614.0</v>
      </c>
      <c r="B40" s="5" t="s">
        <v>33</v>
      </c>
      <c r="C40" s="5">
        <v>2019.0</v>
      </c>
      <c r="D40" s="5" t="s">
        <v>13</v>
      </c>
      <c r="E40" s="5" t="s">
        <v>34</v>
      </c>
      <c r="F40" s="5">
        <v>1.5</v>
      </c>
      <c r="G40" s="5">
        <v>13.0</v>
      </c>
      <c r="H40" s="5">
        <v>1.7</v>
      </c>
      <c r="I40" s="5">
        <v>44.0</v>
      </c>
      <c r="J40" s="5">
        <v>27.0</v>
      </c>
      <c r="K40" s="5">
        <v>84.8</v>
      </c>
      <c r="L40" s="7">
        <v>21.0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5">
        <v>614.0</v>
      </c>
      <c r="B41" s="5" t="s">
        <v>33</v>
      </c>
      <c r="C41" s="5">
        <v>2019.0</v>
      </c>
      <c r="D41" s="5" t="s">
        <v>13</v>
      </c>
      <c r="E41" s="5" t="s">
        <v>23</v>
      </c>
      <c r="F41" s="5">
        <v>1.5</v>
      </c>
      <c r="G41" s="5">
        <v>15.0</v>
      </c>
      <c r="H41" s="5">
        <v>1.7</v>
      </c>
      <c r="I41" s="5">
        <v>33.0</v>
      </c>
      <c r="J41" s="5">
        <v>26.7</v>
      </c>
      <c r="K41" s="5">
        <v>83.9</v>
      </c>
      <c r="L41" s="7">
        <v>16.6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5">
        <v>614.0</v>
      </c>
      <c r="B42" s="5" t="s">
        <v>33</v>
      </c>
      <c r="C42" s="5">
        <v>2019.0</v>
      </c>
      <c r="D42" s="5" t="s">
        <v>13</v>
      </c>
      <c r="E42" s="5" t="s">
        <v>35</v>
      </c>
      <c r="F42" s="5">
        <v>1.3</v>
      </c>
      <c r="G42" s="5">
        <v>15.0</v>
      </c>
      <c r="H42" s="5">
        <v>1.6</v>
      </c>
      <c r="I42" s="5">
        <v>43.0</v>
      </c>
      <c r="J42" s="5">
        <v>26.8</v>
      </c>
      <c r="K42" s="5">
        <v>84.1</v>
      </c>
      <c r="L42" s="7">
        <v>20.25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5">
        <v>614.0</v>
      </c>
      <c r="B43" s="5" t="s">
        <v>36</v>
      </c>
      <c r="C43" s="5">
        <v>2019.0</v>
      </c>
      <c r="D43" s="5" t="s">
        <v>13</v>
      </c>
      <c r="E43" s="5" t="s">
        <v>24</v>
      </c>
      <c r="F43" s="5">
        <v>1.5</v>
      </c>
      <c r="G43" s="5">
        <v>15.0</v>
      </c>
      <c r="H43" s="5">
        <v>1.7</v>
      </c>
      <c r="I43" s="5">
        <v>29.0</v>
      </c>
      <c r="J43" s="5">
        <v>26.7</v>
      </c>
      <c r="K43" s="5">
        <v>83.9</v>
      </c>
      <c r="L43" s="7">
        <v>14.326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5">
        <v>614.0</v>
      </c>
      <c r="B44" s="5" t="s">
        <v>36</v>
      </c>
      <c r="C44" s="5">
        <v>2019.0</v>
      </c>
      <c r="D44" s="5" t="s">
        <v>13</v>
      </c>
      <c r="E44" s="5" t="s">
        <v>37</v>
      </c>
      <c r="F44" s="5">
        <v>1.4</v>
      </c>
      <c r="G44" s="5">
        <v>20.0</v>
      </c>
      <c r="H44" s="5">
        <v>1.63</v>
      </c>
      <c r="I44" s="5">
        <v>32.0</v>
      </c>
      <c r="J44" s="5">
        <v>26.6</v>
      </c>
      <c r="K44" s="5">
        <v>84.0</v>
      </c>
      <c r="L44" s="7">
        <v>14.13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5">
        <v>614.0</v>
      </c>
      <c r="B45" s="5" t="s">
        <v>36</v>
      </c>
      <c r="C45" s="5">
        <v>2019.0</v>
      </c>
      <c r="D45" s="5" t="s">
        <v>13</v>
      </c>
      <c r="E45" s="5" t="s">
        <v>22</v>
      </c>
      <c r="F45" s="5">
        <v>1.66</v>
      </c>
      <c r="G45" s="5">
        <v>14.0</v>
      </c>
      <c r="H45" s="5">
        <v>1.8</v>
      </c>
      <c r="I45" s="5">
        <v>33.0</v>
      </c>
      <c r="J45" s="5">
        <v>26.5</v>
      </c>
      <c r="K45" s="5">
        <v>83.838</v>
      </c>
      <c r="L45" s="7">
        <v>16.9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5">
        <v>614.0</v>
      </c>
      <c r="B46" s="13" t="s">
        <v>33</v>
      </c>
      <c r="C46" s="5">
        <v>2019.0</v>
      </c>
      <c r="D46" s="5" t="s">
        <v>13</v>
      </c>
      <c r="E46" s="5" t="s">
        <v>38</v>
      </c>
      <c r="F46" s="5">
        <v>1.5</v>
      </c>
      <c r="G46" s="5">
        <v>15.0</v>
      </c>
      <c r="H46" s="5">
        <v>1.7</v>
      </c>
      <c r="I46" s="5">
        <v>33.0</v>
      </c>
      <c r="J46" s="5">
        <v>26.8</v>
      </c>
      <c r="K46" s="5">
        <v>86.0</v>
      </c>
      <c r="L46" s="7">
        <v>17.3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5">
        <v>614.0</v>
      </c>
      <c r="B47" s="5" t="s">
        <v>39</v>
      </c>
      <c r="C47" s="5">
        <v>2019.0</v>
      </c>
      <c r="D47" s="5" t="s">
        <v>13</v>
      </c>
      <c r="E47" s="5" t="s">
        <v>40</v>
      </c>
      <c r="F47" s="5">
        <v>1.4</v>
      </c>
      <c r="G47" s="5">
        <v>14.0</v>
      </c>
      <c r="H47" s="5">
        <v>1.7</v>
      </c>
      <c r="I47" s="5">
        <v>44.0</v>
      </c>
      <c r="J47" s="5">
        <v>27.3</v>
      </c>
      <c r="K47" s="5">
        <v>85.8</v>
      </c>
      <c r="L47" s="7">
        <v>21.0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8">
        <v>614.0</v>
      </c>
      <c r="B48" s="8" t="s">
        <v>33</v>
      </c>
      <c r="C48" s="8">
        <v>2019.0</v>
      </c>
      <c r="D48" s="8" t="s">
        <v>16</v>
      </c>
      <c r="E48" s="8" t="s">
        <v>17</v>
      </c>
      <c r="F48" s="8">
        <v>1.5</v>
      </c>
      <c r="G48" s="8">
        <v>19.0</v>
      </c>
      <c r="H48" s="8">
        <v>1.81</v>
      </c>
      <c r="I48" s="8">
        <v>30.0</v>
      </c>
      <c r="J48" s="8">
        <v>26.1</v>
      </c>
      <c r="K48" s="8">
        <v>82.0</v>
      </c>
      <c r="L48" s="10">
        <v>18.4326718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8">
        <v>614.0</v>
      </c>
      <c r="B49" s="12" t="s">
        <v>33</v>
      </c>
      <c r="C49" s="8">
        <v>2019.0</v>
      </c>
      <c r="D49" s="8" t="s">
        <v>16</v>
      </c>
      <c r="E49" s="8" t="s">
        <v>28</v>
      </c>
      <c r="F49" s="8">
        <v>1.3</v>
      </c>
      <c r="G49" s="8">
        <v>25.0</v>
      </c>
      <c r="H49" s="8">
        <v>1.74</v>
      </c>
      <c r="I49" s="8">
        <v>27.0</v>
      </c>
      <c r="J49" s="8">
        <v>26.7</v>
      </c>
      <c r="K49" s="8">
        <v>84.0</v>
      </c>
      <c r="L49" s="10">
        <f>TAN(RADIANS(I49))*G49*F49+1.74</f>
        <v>18.29957711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8">
        <v>614.0</v>
      </c>
      <c r="B50" s="8" t="s">
        <v>33</v>
      </c>
      <c r="C50" s="8">
        <v>2019.0</v>
      </c>
      <c r="D50" s="8" t="s">
        <v>16</v>
      </c>
      <c r="E50" s="8" t="s">
        <v>18</v>
      </c>
      <c r="F50" s="8">
        <v>1.5</v>
      </c>
      <c r="G50" s="8">
        <v>19.0</v>
      </c>
      <c r="H50" s="8">
        <v>1.76</v>
      </c>
      <c r="I50" s="8">
        <v>30.0</v>
      </c>
      <c r="J50" s="8">
        <v>26.8</v>
      </c>
      <c r="K50" s="8">
        <v>84.0</v>
      </c>
      <c r="L50" s="11">
        <f>TAN(radians(I50))*(F50*G50)+H50</f>
        <v>18.21448267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8">
        <v>614.0</v>
      </c>
      <c r="B51" s="8" t="s">
        <v>33</v>
      </c>
      <c r="C51" s="8">
        <v>2019.0</v>
      </c>
      <c r="D51" s="8" t="s">
        <v>16</v>
      </c>
      <c r="E51" s="8" t="s">
        <v>19</v>
      </c>
      <c r="F51" s="8">
        <v>1.5</v>
      </c>
      <c r="G51" s="8">
        <v>19.0</v>
      </c>
      <c r="H51" s="8">
        <v>1.9</v>
      </c>
      <c r="I51" s="8">
        <v>27.0</v>
      </c>
      <c r="J51" s="8">
        <v>29.0</v>
      </c>
      <c r="K51" s="8">
        <v>91.0</v>
      </c>
      <c r="L51" s="10">
        <f>((F51*G51)*(TAN(RADIANS(I51)))+1.9)</f>
        <v>16.42147531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8">
        <v>614.0</v>
      </c>
      <c r="B52" s="8" t="s">
        <v>33</v>
      </c>
      <c r="C52" s="8">
        <v>2019.0</v>
      </c>
      <c r="D52" s="8" t="s">
        <v>16</v>
      </c>
      <c r="E52" s="8" t="s">
        <v>41</v>
      </c>
      <c r="F52" s="8">
        <v>1.66</v>
      </c>
      <c r="G52" s="8">
        <v>12.0</v>
      </c>
      <c r="H52" s="8">
        <v>1.95</v>
      </c>
      <c r="I52" s="8">
        <v>36.0</v>
      </c>
      <c r="J52" s="8">
        <v>27.0</v>
      </c>
      <c r="K52" s="8">
        <v>85.0</v>
      </c>
      <c r="L52" s="10">
        <v>16.48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8">
        <v>614.0</v>
      </c>
      <c r="B53" s="8" t="s">
        <v>33</v>
      </c>
      <c r="C53" s="8">
        <v>2019.0</v>
      </c>
      <c r="D53" s="8" t="s">
        <v>16</v>
      </c>
      <c r="E53" s="8" t="s">
        <v>29</v>
      </c>
      <c r="F53" s="8">
        <v>1.3</v>
      </c>
      <c r="G53" s="8">
        <v>12.0</v>
      </c>
      <c r="H53" s="8">
        <v>1.6</v>
      </c>
      <c r="I53" s="8">
        <v>32.0</v>
      </c>
      <c r="J53" s="8">
        <v>27.0</v>
      </c>
      <c r="K53" s="8">
        <v>84.8</v>
      </c>
      <c r="L53" s="10">
        <v>11.3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5">
        <v>615.0</v>
      </c>
      <c r="B54" s="5" t="s">
        <v>43</v>
      </c>
      <c r="C54" s="5">
        <v>2019.0</v>
      </c>
      <c r="D54" s="5" t="s">
        <v>13</v>
      </c>
      <c r="E54" s="5" t="s">
        <v>42</v>
      </c>
      <c r="F54" s="5">
        <v>1.4</v>
      </c>
      <c r="G54" s="5">
        <v>14.0</v>
      </c>
      <c r="H54" s="5">
        <v>1.6</v>
      </c>
      <c r="I54" s="5">
        <v>15.0</v>
      </c>
      <c r="J54" s="5">
        <v>27.9</v>
      </c>
      <c r="K54" s="5">
        <v>89.0</v>
      </c>
      <c r="L54" s="7">
        <v>19.7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5">
        <v>615.0</v>
      </c>
      <c r="B55" s="5" t="s">
        <v>43</v>
      </c>
      <c r="C55" s="5">
        <v>2019.0</v>
      </c>
      <c r="D55" s="5" t="s">
        <v>13</v>
      </c>
      <c r="E55" s="5" t="s">
        <v>37</v>
      </c>
      <c r="F55" s="5">
        <v>1.4</v>
      </c>
      <c r="G55" s="5">
        <v>20.0</v>
      </c>
      <c r="H55" s="5">
        <v>1.63</v>
      </c>
      <c r="I55" s="5">
        <v>14.5</v>
      </c>
      <c r="J55" s="5">
        <v>28.0</v>
      </c>
      <c r="K55" s="5">
        <v>0.86</v>
      </c>
      <c r="L55" s="7">
        <v>6.8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5">
        <v>615.0</v>
      </c>
      <c r="B56" s="5" t="s">
        <v>43</v>
      </c>
      <c r="C56" s="5">
        <v>2019.0</v>
      </c>
      <c r="D56" s="5" t="s">
        <v>13</v>
      </c>
      <c r="E56" s="5" t="s">
        <v>38</v>
      </c>
      <c r="F56" s="5">
        <v>1.5</v>
      </c>
      <c r="G56" s="5">
        <v>15.0</v>
      </c>
      <c r="H56" s="5">
        <v>1.7</v>
      </c>
      <c r="I56" s="5">
        <v>15.0</v>
      </c>
      <c r="J56" s="5">
        <v>27.8</v>
      </c>
      <c r="K56" s="5">
        <v>88.0</v>
      </c>
      <c r="L56" s="7">
        <v>7.7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8">
        <v>615.0</v>
      </c>
      <c r="B57" s="8" t="s">
        <v>43</v>
      </c>
      <c r="C57" s="8">
        <v>2019.0</v>
      </c>
      <c r="D57" s="8" t="s">
        <v>16</v>
      </c>
      <c r="E57" s="8" t="s">
        <v>44</v>
      </c>
      <c r="F57" s="8">
        <v>1.7</v>
      </c>
      <c r="G57" s="8">
        <v>15.0</v>
      </c>
      <c r="H57" s="14">
        <v>1.81</v>
      </c>
      <c r="I57" s="8">
        <v>22.0</v>
      </c>
      <c r="J57" s="8">
        <v>27.6</v>
      </c>
      <c r="K57" s="8">
        <v>86.7</v>
      </c>
      <c r="L57" s="10">
        <v>9.2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8">
        <v>615.0</v>
      </c>
      <c r="B58" s="9" t="s">
        <v>43</v>
      </c>
      <c r="C58" s="8">
        <v>2019.0</v>
      </c>
      <c r="D58" s="8" t="s">
        <v>16</v>
      </c>
      <c r="E58" s="8" t="s">
        <v>45</v>
      </c>
      <c r="F58" s="8">
        <v>1.3</v>
      </c>
      <c r="G58" s="8">
        <v>13.0</v>
      </c>
      <c r="H58" s="8">
        <v>1.7</v>
      </c>
      <c r="I58" s="8">
        <v>21.0</v>
      </c>
      <c r="J58" s="8">
        <v>27.9</v>
      </c>
      <c r="K58" s="8">
        <v>87.6</v>
      </c>
      <c r="L58" s="10">
        <v>8.2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8">
        <v>615.0</v>
      </c>
      <c r="B59" s="8" t="s">
        <v>43</v>
      </c>
      <c r="C59" s="8">
        <v>2019.0</v>
      </c>
      <c r="D59" s="8" t="s">
        <v>16</v>
      </c>
      <c r="E59" s="8" t="s">
        <v>46</v>
      </c>
      <c r="F59" s="8">
        <v>1.6</v>
      </c>
      <c r="G59" s="8">
        <v>12.0</v>
      </c>
      <c r="H59" s="8">
        <v>1.75</v>
      </c>
      <c r="I59" s="8">
        <v>20.0</v>
      </c>
      <c r="J59" s="8">
        <v>27.6</v>
      </c>
      <c r="K59" s="8">
        <v>86.7</v>
      </c>
      <c r="L59" s="10">
        <v>7.2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8">
        <v>615.0</v>
      </c>
      <c r="B60" s="8" t="s">
        <v>43</v>
      </c>
      <c r="C60" s="8">
        <v>2019.0</v>
      </c>
      <c r="D60" s="8" t="s">
        <v>16</v>
      </c>
      <c r="E60" s="8" t="s">
        <v>17</v>
      </c>
      <c r="F60" s="8">
        <v>1.5</v>
      </c>
      <c r="G60" s="8">
        <v>13.0</v>
      </c>
      <c r="H60" s="8">
        <v>1.81</v>
      </c>
      <c r="I60" s="8">
        <v>22.0</v>
      </c>
      <c r="J60" s="8">
        <v>27.7</v>
      </c>
      <c r="K60" s="8">
        <v>87.0</v>
      </c>
      <c r="L60" s="10">
        <v>10.1879324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8">
        <v>615.0</v>
      </c>
      <c r="B61" s="12" t="s">
        <v>43</v>
      </c>
      <c r="C61" s="8">
        <v>2019.0</v>
      </c>
      <c r="D61" s="8" t="s">
        <v>16</v>
      </c>
      <c r="E61" s="8" t="s">
        <v>28</v>
      </c>
      <c r="F61" s="8">
        <v>1.3</v>
      </c>
      <c r="G61" s="8">
        <v>20.0</v>
      </c>
      <c r="H61" s="8">
        <v>1.74</v>
      </c>
      <c r="I61" s="8">
        <v>10.0</v>
      </c>
      <c r="J61" s="8">
        <v>28.0</v>
      </c>
      <c r="K61" s="8">
        <v>88.0</v>
      </c>
      <c r="L61" s="10">
        <f>TAN(RADIANS(I61))*G61*F61+1.74</f>
        <v>6.324501498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8">
        <v>615.0</v>
      </c>
      <c r="B62" s="8" t="s">
        <v>43</v>
      </c>
      <c r="C62" s="8">
        <v>2019.0</v>
      </c>
      <c r="D62" s="8" t="s">
        <v>16</v>
      </c>
      <c r="E62" s="8" t="s">
        <v>18</v>
      </c>
      <c r="F62" s="8">
        <v>1.5</v>
      </c>
      <c r="G62" s="8">
        <v>12.0</v>
      </c>
      <c r="H62" s="8">
        <v>1.76</v>
      </c>
      <c r="I62" s="8">
        <v>25.0</v>
      </c>
      <c r="J62" s="8">
        <v>27.7</v>
      </c>
      <c r="K62" s="8">
        <v>87.0</v>
      </c>
      <c r="L62" s="11">
        <f>TAN(radians(I62))*(F62*G62)+H62</f>
        <v>10.15353785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8">
        <v>615.0</v>
      </c>
      <c r="B63" s="8" t="s">
        <v>43</v>
      </c>
      <c r="C63" s="8">
        <v>2019.0</v>
      </c>
      <c r="D63" s="8" t="s">
        <v>16</v>
      </c>
      <c r="E63" s="8" t="s">
        <v>19</v>
      </c>
      <c r="F63" s="8">
        <v>1.5</v>
      </c>
      <c r="G63" s="8">
        <v>14.0</v>
      </c>
      <c r="H63" s="8">
        <v>1.9</v>
      </c>
      <c r="I63" s="8">
        <v>29.0</v>
      </c>
      <c r="J63" s="8">
        <v>27.7</v>
      </c>
      <c r="K63" s="8">
        <v>87.0</v>
      </c>
      <c r="L63" s="10">
        <f>((F63*G63)*(TAN(RADIANS(I63)))+1.9)</f>
        <v>13.54049008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8">
        <v>615.0</v>
      </c>
      <c r="B64" s="8" t="s">
        <v>43</v>
      </c>
      <c r="C64" s="8">
        <v>2019.0</v>
      </c>
      <c r="D64" s="8" t="s">
        <v>16</v>
      </c>
      <c r="E64" s="8" t="s">
        <v>41</v>
      </c>
      <c r="F64" s="8">
        <v>1.66</v>
      </c>
      <c r="G64" s="8">
        <v>12.0</v>
      </c>
      <c r="H64" s="8">
        <v>1.95</v>
      </c>
      <c r="I64" s="8">
        <v>20.0</v>
      </c>
      <c r="J64" s="8">
        <v>27.5</v>
      </c>
      <c r="K64" s="8">
        <v>86.0</v>
      </c>
      <c r="L64" s="10">
        <v>9.23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8">
        <v>615.0</v>
      </c>
      <c r="B65" s="8" t="s">
        <v>43</v>
      </c>
      <c r="C65" s="8">
        <v>2019.0</v>
      </c>
      <c r="D65" s="8" t="s">
        <v>16</v>
      </c>
      <c r="E65" s="8" t="s">
        <v>29</v>
      </c>
      <c r="F65" s="8">
        <v>1.3</v>
      </c>
      <c r="G65" s="8">
        <v>12.0</v>
      </c>
      <c r="H65" s="8">
        <v>1.6</v>
      </c>
      <c r="I65" s="8">
        <v>24.0</v>
      </c>
      <c r="J65" s="8">
        <v>28.1</v>
      </c>
      <c r="K65" s="8">
        <v>88.2</v>
      </c>
      <c r="L65" s="10">
        <v>8.5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5">
        <v>616.0</v>
      </c>
      <c r="B66" s="5" t="s">
        <v>43</v>
      </c>
      <c r="C66" s="5">
        <v>2019.0</v>
      </c>
      <c r="D66" s="5" t="s">
        <v>13</v>
      </c>
      <c r="E66" s="5" t="s">
        <v>34</v>
      </c>
      <c r="F66" s="5">
        <v>1.5</v>
      </c>
      <c r="G66" s="5">
        <v>13.0</v>
      </c>
      <c r="H66" s="5">
        <v>1.7</v>
      </c>
      <c r="I66" s="5">
        <v>34.0</v>
      </c>
      <c r="J66" s="5">
        <v>46.5</v>
      </c>
      <c r="K66" s="5">
        <v>146.0</v>
      </c>
      <c r="L66" s="7">
        <v>15.2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5">
        <v>616.0</v>
      </c>
      <c r="B67" s="5" t="s">
        <v>43</v>
      </c>
      <c r="C67" s="5">
        <v>2019.0</v>
      </c>
      <c r="D67" s="5" t="s">
        <v>13</v>
      </c>
      <c r="E67" s="5" t="s">
        <v>42</v>
      </c>
      <c r="F67" s="5">
        <v>1.4</v>
      </c>
      <c r="G67" s="5">
        <v>14.0</v>
      </c>
      <c r="H67" s="5">
        <v>1.6</v>
      </c>
      <c r="I67" s="5">
        <v>25.0</v>
      </c>
      <c r="J67" s="5">
        <v>47.0</v>
      </c>
      <c r="K67" s="5">
        <v>148.0</v>
      </c>
      <c r="L67" s="7">
        <v>22.5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5">
        <v>616.0</v>
      </c>
      <c r="B68" s="5" t="s">
        <v>43</v>
      </c>
      <c r="C68" s="5">
        <v>2019.0</v>
      </c>
      <c r="D68" s="5" t="s">
        <v>13</v>
      </c>
      <c r="E68" s="5" t="s">
        <v>40</v>
      </c>
      <c r="F68" s="5">
        <v>1.4</v>
      </c>
      <c r="G68" s="5">
        <v>14.0</v>
      </c>
      <c r="H68" s="5">
        <v>1.7</v>
      </c>
      <c r="I68" s="5">
        <v>32.0</v>
      </c>
      <c r="J68" s="5">
        <v>46.4</v>
      </c>
      <c r="K68" s="5">
        <v>146.0</v>
      </c>
      <c r="L68" s="7">
        <v>14.2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5">
        <v>616.0</v>
      </c>
      <c r="B69" s="5" t="s">
        <v>43</v>
      </c>
      <c r="C69" s="5">
        <v>2019.0</v>
      </c>
      <c r="D69" s="5" t="s">
        <v>13</v>
      </c>
      <c r="E69" s="5" t="s">
        <v>35</v>
      </c>
      <c r="F69" s="5">
        <v>1.3</v>
      </c>
      <c r="G69" s="5">
        <v>20.0</v>
      </c>
      <c r="H69" s="5">
        <v>1.6</v>
      </c>
      <c r="I69" s="5">
        <v>31.0</v>
      </c>
      <c r="J69" s="5">
        <v>46.5</v>
      </c>
      <c r="K69" s="5">
        <v>146.08</v>
      </c>
      <c r="L69" s="7">
        <v>13.6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5">
        <v>616.0</v>
      </c>
      <c r="B70" s="5" t="s">
        <v>43</v>
      </c>
      <c r="C70" s="5">
        <v>2019.0</v>
      </c>
      <c r="D70" s="5" t="s">
        <v>13</v>
      </c>
      <c r="E70" s="5" t="s">
        <v>37</v>
      </c>
      <c r="F70" s="5">
        <v>1.4</v>
      </c>
      <c r="G70" s="5">
        <v>20.0</v>
      </c>
      <c r="H70" s="5">
        <v>1.63</v>
      </c>
      <c r="I70" s="5">
        <v>27.0</v>
      </c>
      <c r="J70" s="5">
        <v>45.5</v>
      </c>
      <c r="K70" s="5">
        <v>1.46</v>
      </c>
      <c r="L70" s="7">
        <v>11.8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5">
        <v>616.0</v>
      </c>
      <c r="B71" s="5" t="s">
        <v>43</v>
      </c>
      <c r="C71" s="5">
        <v>2019.0</v>
      </c>
      <c r="D71" s="5" t="s">
        <v>13</v>
      </c>
      <c r="E71" s="5" t="s">
        <v>38</v>
      </c>
      <c r="F71" s="5">
        <v>1.5</v>
      </c>
      <c r="G71" s="5">
        <v>15.0</v>
      </c>
      <c r="H71" s="5">
        <v>1.7</v>
      </c>
      <c r="I71" s="5">
        <v>28.0</v>
      </c>
      <c r="J71" s="5">
        <v>46.4</v>
      </c>
      <c r="K71" s="5">
        <v>146.0</v>
      </c>
      <c r="L71" s="7">
        <v>13.7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8">
        <v>616.0</v>
      </c>
      <c r="B72" s="8" t="s">
        <v>43</v>
      </c>
      <c r="C72" s="8">
        <v>2019.0</v>
      </c>
      <c r="D72" s="8" t="s">
        <v>16</v>
      </c>
      <c r="E72" s="8" t="s">
        <v>44</v>
      </c>
      <c r="F72" s="8">
        <v>1.7</v>
      </c>
      <c r="G72" s="8">
        <v>16.0</v>
      </c>
      <c r="H72" s="8">
        <v>1.81</v>
      </c>
      <c r="I72" s="8">
        <v>22.0</v>
      </c>
      <c r="J72" s="8">
        <v>46.1</v>
      </c>
      <c r="K72" s="8">
        <v>144.8</v>
      </c>
      <c r="L72" s="10">
        <v>12.8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8">
        <v>616.0</v>
      </c>
      <c r="B73" s="9" t="s">
        <v>43</v>
      </c>
      <c r="C73" s="8">
        <v>2019.0</v>
      </c>
      <c r="D73" s="8" t="s">
        <v>16</v>
      </c>
      <c r="E73" s="8" t="s">
        <v>45</v>
      </c>
      <c r="F73" s="8">
        <v>1.3</v>
      </c>
      <c r="G73" s="8">
        <v>17.0</v>
      </c>
      <c r="H73" s="8">
        <v>1.7</v>
      </c>
      <c r="I73" s="8">
        <v>28.0</v>
      </c>
      <c r="J73" s="8">
        <v>46.4</v>
      </c>
      <c r="K73" s="8">
        <v>145.7</v>
      </c>
      <c r="L73" s="10">
        <v>13.4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8">
        <v>616.0</v>
      </c>
      <c r="B74" s="8" t="s">
        <v>43</v>
      </c>
      <c r="C74" s="8">
        <v>2019.0</v>
      </c>
      <c r="D74" s="8" t="s">
        <v>16</v>
      </c>
      <c r="E74" s="8" t="s">
        <v>46</v>
      </c>
      <c r="F74" s="8">
        <v>1.6</v>
      </c>
      <c r="G74" s="8">
        <v>15.0</v>
      </c>
      <c r="H74" s="8">
        <v>1.75</v>
      </c>
      <c r="I74" s="8">
        <v>23.0</v>
      </c>
      <c r="J74" s="8">
        <v>46.6</v>
      </c>
      <c r="K74" s="8">
        <v>146.3</v>
      </c>
      <c r="L74" s="10">
        <v>9.7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8">
        <v>616.0</v>
      </c>
      <c r="B75" s="12" t="s">
        <v>43</v>
      </c>
      <c r="C75" s="8">
        <v>2019.0</v>
      </c>
      <c r="D75" s="8" t="s">
        <v>16</v>
      </c>
      <c r="E75" s="8" t="s">
        <v>28</v>
      </c>
      <c r="F75" s="8">
        <v>1.3</v>
      </c>
      <c r="G75" s="8">
        <v>20.0</v>
      </c>
      <c r="H75" s="8">
        <v>1.74</v>
      </c>
      <c r="I75" s="8">
        <v>18.0</v>
      </c>
      <c r="J75" s="8">
        <v>47.3</v>
      </c>
      <c r="K75" s="8">
        <v>149.0</v>
      </c>
      <c r="L75" s="10">
        <f>TAN(RADIANS(I75))*G75*F75+1.74</f>
        <v>10.1879121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8">
        <v>616.0</v>
      </c>
      <c r="B76" s="8" t="s">
        <v>43</v>
      </c>
      <c r="C76" s="8">
        <v>2019.0</v>
      </c>
      <c r="D76" s="8" t="s">
        <v>16</v>
      </c>
      <c r="E76" s="8" t="s">
        <v>41</v>
      </c>
      <c r="F76" s="8">
        <v>1.66</v>
      </c>
      <c r="G76" s="8">
        <v>12.0</v>
      </c>
      <c r="H76" s="8">
        <v>1.95</v>
      </c>
      <c r="I76" s="8">
        <v>25.0</v>
      </c>
      <c r="J76" s="8">
        <v>46.5</v>
      </c>
      <c r="K76" s="8">
        <v>146.0</v>
      </c>
      <c r="L76" s="10">
        <v>11.28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8">
        <v>616.0</v>
      </c>
      <c r="B77" s="8" t="s">
        <v>43</v>
      </c>
      <c r="C77" s="8">
        <v>2019.0</v>
      </c>
      <c r="D77" s="8" t="s">
        <v>16</v>
      </c>
      <c r="E77" s="8" t="s">
        <v>29</v>
      </c>
      <c r="F77" s="8">
        <v>1.3</v>
      </c>
      <c r="G77" s="8">
        <v>13.0</v>
      </c>
      <c r="H77" s="8">
        <v>1.6</v>
      </c>
      <c r="I77" s="8">
        <v>27.0</v>
      </c>
      <c r="J77" s="8">
        <v>46.2</v>
      </c>
      <c r="K77" s="8">
        <v>145.1</v>
      </c>
      <c r="L77" s="10">
        <v>10.2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5">
        <v>617.0</v>
      </c>
      <c r="B78" s="5" t="s">
        <v>43</v>
      </c>
      <c r="C78" s="5">
        <v>2019.0</v>
      </c>
      <c r="D78" s="5" t="s">
        <v>13</v>
      </c>
      <c r="E78" s="5" t="s">
        <v>37</v>
      </c>
      <c r="F78" s="5">
        <v>1.4</v>
      </c>
      <c r="G78" s="5">
        <v>14.0</v>
      </c>
      <c r="H78" s="5">
        <v>1.63</v>
      </c>
      <c r="I78" s="5">
        <v>21.0</v>
      </c>
      <c r="J78" s="5">
        <v>41.7</v>
      </c>
      <c r="K78" s="5">
        <v>128.0</v>
      </c>
      <c r="L78" s="7">
        <v>9.33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5">
        <v>617.0</v>
      </c>
      <c r="B79" s="5" t="s">
        <v>43</v>
      </c>
      <c r="C79" s="5">
        <v>2019.0</v>
      </c>
      <c r="D79" s="5" t="s">
        <v>13</v>
      </c>
      <c r="E79" s="5" t="s">
        <v>35</v>
      </c>
      <c r="F79" s="5">
        <v>1.3</v>
      </c>
      <c r="G79" s="5">
        <v>15.0</v>
      </c>
      <c r="H79" s="5">
        <v>1.6</v>
      </c>
      <c r="I79" s="5">
        <v>31.0</v>
      </c>
      <c r="J79" s="5">
        <v>41.0</v>
      </c>
      <c r="K79" s="5">
        <v>128.8</v>
      </c>
      <c r="L79" s="7">
        <v>13.6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5">
        <v>617.0</v>
      </c>
      <c r="B80" s="5" t="s">
        <v>43</v>
      </c>
      <c r="C80" s="5">
        <v>2019.0</v>
      </c>
      <c r="D80" s="5" t="s">
        <v>13</v>
      </c>
      <c r="E80" s="5" t="s">
        <v>34</v>
      </c>
      <c r="F80" s="5">
        <v>1.5</v>
      </c>
      <c r="G80" s="5">
        <v>13.0</v>
      </c>
      <c r="H80" s="5">
        <v>1.7</v>
      </c>
      <c r="I80" s="5">
        <v>33.0</v>
      </c>
      <c r="J80" s="5">
        <v>41.0</v>
      </c>
      <c r="K80" s="5">
        <v>128.7</v>
      </c>
      <c r="L80" s="7">
        <v>14.7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5">
        <v>617.0</v>
      </c>
      <c r="B81" s="5" t="s">
        <v>43</v>
      </c>
      <c r="C81" s="5">
        <v>2019.0</v>
      </c>
      <c r="D81" s="5" t="s">
        <v>13</v>
      </c>
      <c r="E81" s="5" t="s">
        <v>42</v>
      </c>
      <c r="F81" s="5">
        <v>1.4</v>
      </c>
      <c r="G81" s="5">
        <v>14.0</v>
      </c>
      <c r="H81" s="5">
        <v>1.6</v>
      </c>
      <c r="I81" s="5">
        <v>28.0</v>
      </c>
      <c r="J81" s="5">
        <v>41.0</v>
      </c>
      <c r="K81" s="5">
        <v>128.9</v>
      </c>
      <c r="L81" s="7">
        <v>23.4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5">
        <v>617.0</v>
      </c>
      <c r="B82" s="5" t="s">
        <v>43</v>
      </c>
      <c r="C82" s="5">
        <v>2019.0</v>
      </c>
      <c r="D82" s="5" t="s">
        <v>13</v>
      </c>
      <c r="E82" s="5" t="s">
        <v>40</v>
      </c>
      <c r="F82" s="5">
        <v>1.4</v>
      </c>
      <c r="G82" s="5">
        <v>14.0</v>
      </c>
      <c r="H82" s="5">
        <v>1.7</v>
      </c>
      <c r="I82" s="5">
        <v>34.0</v>
      </c>
      <c r="J82" s="5">
        <v>41.0</v>
      </c>
      <c r="K82" s="5">
        <v>129.0</v>
      </c>
      <c r="L82" s="7">
        <v>15.2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5">
        <v>617.0</v>
      </c>
      <c r="B83" s="5" t="s">
        <v>43</v>
      </c>
      <c r="C83" s="5">
        <v>2019.0</v>
      </c>
      <c r="D83" s="5" t="s">
        <v>13</v>
      </c>
      <c r="E83" s="5" t="s">
        <v>23</v>
      </c>
      <c r="F83" s="5">
        <v>1.5</v>
      </c>
      <c r="G83" s="5">
        <v>15.0</v>
      </c>
      <c r="H83" s="5">
        <v>1.7</v>
      </c>
      <c r="I83" s="5">
        <v>26.0</v>
      </c>
      <c r="J83" s="5">
        <v>42.3</v>
      </c>
      <c r="K83" s="5">
        <v>132.9</v>
      </c>
      <c r="L83" s="7">
        <v>24.7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5">
        <v>617.0</v>
      </c>
      <c r="B84" s="5" t="s">
        <v>47</v>
      </c>
      <c r="C84" s="5">
        <v>2019.0</v>
      </c>
      <c r="D84" s="5" t="s">
        <v>13</v>
      </c>
      <c r="E84" s="5" t="s">
        <v>24</v>
      </c>
      <c r="F84" s="5">
        <v>1.5</v>
      </c>
      <c r="G84" s="5">
        <v>15.0</v>
      </c>
      <c r="H84" s="5">
        <v>1.7</v>
      </c>
      <c r="I84" s="5">
        <v>27.0</v>
      </c>
      <c r="J84" s="5">
        <v>42.3</v>
      </c>
      <c r="K84" s="5">
        <v>132.9</v>
      </c>
      <c r="L84" s="7">
        <v>13.292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5">
        <v>617.0</v>
      </c>
      <c r="B85" s="5" t="s">
        <v>47</v>
      </c>
      <c r="C85" s="5">
        <v>2019.0</v>
      </c>
      <c r="D85" s="5" t="s">
        <v>13</v>
      </c>
      <c r="E85" s="5" t="s">
        <v>22</v>
      </c>
      <c r="F85" s="5">
        <v>1.66</v>
      </c>
      <c r="G85" s="5">
        <v>14.0</v>
      </c>
      <c r="H85" s="5">
        <v>1.8</v>
      </c>
      <c r="I85" s="5">
        <v>35.0</v>
      </c>
      <c r="J85" s="5">
        <v>42.3</v>
      </c>
      <c r="K85" s="5">
        <v>132.822</v>
      </c>
      <c r="L85" s="7">
        <v>18.1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5">
        <v>617.0</v>
      </c>
      <c r="B86" s="5" t="s">
        <v>47</v>
      </c>
      <c r="C86" s="5">
        <v>2019.0</v>
      </c>
      <c r="D86" s="5" t="s">
        <v>13</v>
      </c>
      <c r="E86" s="5" t="s">
        <v>48</v>
      </c>
      <c r="F86" s="5">
        <v>1.5</v>
      </c>
      <c r="G86" s="5">
        <v>15.0</v>
      </c>
      <c r="H86" s="5">
        <v>1.7</v>
      </c>
      <c r="I86" s="5">
        <v>25.0</v>
      </c>
      <c r="J86" s="5">
        <v>41.0</v>
      </c>
      <c r="K86" s="5">
        <v>128.0</v>
      </c>
      <c r="L86" s="7">
        <v>12.2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8">
        <v>617.0</v>
      </c>
      <c r="B87" s="8" t="s">
        <v>43</v>
      </c>
      <c r="C87" s="8">
        <v>2019.0</v>
      </c>
      <c r="D87" s="8" t="s">
        <v>16</v>
      </c>
      <c r="E87" s="8" t="s">
        <v>44</v>
      </c>
      <c r="F87" s="8">
        <v>1.7</v>
      </c>
      <c r="G87" s="8">
        <v>15.0</v>
      </c>
      <c r="H87" s="8">
        <v>1.81</v>
      </c>
      <c r="I87" s="8">
        <v>28.0</v>
      </c>
      <c r="J87" s="8">
        <v>41.1</v>
      </c>
      <c r="K87" s="8">
        <v>129.1</v>
      </c>
      <c r="L87" s="10">
        <v>15.4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8">
        <v>617.0</v>
      </c>
      <c r="B88" s="8" t="s">
        <v>43</v>
      </c>
      <c r="C88" s="8">
        <v>2019.0</v>
      </c>
      <c r="D88" s="8" t="s">
        <v>16</v>
      </c>
      <c r="E88" s="8" t="s">
        <v>25</v>
      </c>
      <c r="F88" s="8">
        <v>1.6</v>
      </c>
      <c r="G88" s="8">
        <v>13.0</v>
      </c>
      <c r="H88" s="8">
        <v>1.81</v>
      </c>
      <c r="I88" s="8">
        <v>29.0</v>
      </c>
      <c r="J88" s="8">
        <v>41.6</v>
      </c>
      <c r="K88" s="8">
        <v>130.6</v>
      </c>
      <c r="L88" s="10">
        <v>13.3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8">
        <v>617.0</v>
      </c>
      <c r="B89" s="8" t="s">
        <v>43</v>
      </c>
      <c r="C89" s="8">
        <v>2019.0</v>
      </c>
      <c r="D89" s="8" t="s">
        <v>16</v>
      </c>
      <c r="E89" s="8" t="s">
        <v>26</v>
      </c>
      <c r="F89" s="8">
        <v>1.5</v>
      </c>
      <c r="G89" s="8">
        <v>13.0</v>
      </c>
      <c r="H89" s="8">
        <v>1.7</v>
      </c>
      <c r="I89" s="8">
        <v>29.0</v>
      </c>
      <c r="J89" s="8">
        <v>41.5</v>
      </c>
      <c r="K89" s="8">
        <v>130.31</v>
      </c>
      <c r="L89" s="10">
        <v>12.5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8">
        <v>617.0</v>
      </c>
      <c r="B90" s="9" t="s">
        <v>43</v>
      </c>
      <c r="C90" s="8">
        <v>2019.0</v>
      </c>
      <c r="D90" s="8" t="s">
        <v>16</v>
      </c>
      <c r="E90" s="8" t="s">
        <v>45</v>
      </c>
      <c r="F90" s="8">
        <v>1.3</v>
      </c>
      <c r="G90" s="8">
        <v>16.0</v>
      </c>
      <c r="H90" s="8">
        <v>1.7</v>
      </c>
      <c r="I90" s="8">
        <v>30.0</v>
      </c>
      <c r="J90" s="8">
        <v>41.1</v>
      </c>
      <c r="K90" s="8">
        <v>12.8</v>
      </c>
      <c r="L90" s="10">
        <v>13.7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8">
        <v>617.0</v>
      </c>
      <c r="B91" s="8" t="s">
        <v>43</v>
      </c>
      <c r="C91" s="8">
        <v>2019.0</v>
      </c>
      <c r="D91" s="8" t="s">
        <v>16</v>
      </c>
      <c r="E91" s="8" t="s">
        <v>46</v>
      </c>
      <c r="F91" s="8">
        <v>1.6</v>
      </c>
      <c r="G91" s="8">
        <v>13.0</v>
      </c>
      <c r="H91" s="8">
        <v>1.75</v>
      </c>
      <c r="I91" s="8">
        <v>27.0</v>
      </c>
      <c r="J91" s="8">
        <v>40.9</v>
      </c>
      <c r="K91" s="8">
        <v>128.4</v>
      </c>
      <c r="L91" s="10">
        <v>13.5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8">
        <v>617.0</v>
      </c>
      <c r="B92" s="8" t="s">
        <v>43</v>
      </c>
      <c r="C92" s="8">
        <v>2019.0</v>
      </c>
      <c r="D92" s="8" t="s">
        <v>16</v>
      </c>
      <c r="E92" s="8" t="s">
        <v>27</v>
      </c>
      <c r="F92" s="8">
        <v>1.5</v>
      </c>
      <c r="G92" s="8">
        <v>18.0</v>
      </c>
      <c r="H92" s="8">
        <v>1.78</v>
      </c>
      <c r="I92" s="8">
        <v>21.0</v>
      </c>
      <c r="J92" s="8">
        <v>41.0</v>
      </c>
      <c r="K92" s="8">
        <v>129.0</v>
      </c>
      <c r="L92" s="10">
        <f>TAN(radians(I92))*(F92*G92)+H92</f>
        <v>12.14432895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8">
        <v>617.0</v>
      </c>
      <c r="B93" s="8" t="s">
        <v>43</v>
      </c>
      <c r="C93" s="8">
        <v>2019.0</v>
      </c>
      <c r="D93" s="8" t="s">
        <v>16</v>
      </c>
      <c r="E93" s="8" t="s">
        <v>17</v>
      </c>
      <c r="F93" s="8">
        <v>1.5</v>
      </c>
      <c r="G93" s="8">
        <v>15.0</v>
      </c>
      <c r="H93" s="8">
        <v>1.81</v>
      </c>
      <c r="I93" s="8">
        <v>20.0</v>
      </c>
      <c r="J93" s="8">
        <v>40.5</v>
      </c>
      <c r="K93" s="8">
        <v>127.0</v>
      </c>
      <c r="L93" s="10">
        <v>10.18972543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8">
        <v>617.0</v>
      </c>
      <c r="B94" s="8" t="s">
        <v>43</v>
      </c>
      <c r="C94" s="8">
        <v>2019.0</v>
      </c>
      <c r="D94" s="8" t="s">
        <v>16</v>
      </c>
      <c r="E94" s="8" t="s">
        <v>18</v>
      </c>
      <c r="F94" s="8">
        <v>1.5</v>
      </c>
      <c r="G94" s="8">
        <v>16.0</v>
      </c>
      <c r="H94" s="8">
        <v>1.76</v>
      </c>
      <c r="I94" s="8">
        <v>20.0</v>
      </c>
      <c r="J94" s="8">
        <v>40.8</v>
      </c>
      <c r="K94" s="8">
        <v>128.0</v>
      </c>
      <c r="L94" s="11">
        <f>TAN(radians(I94))*(F94*G94)+H94</f>
        <v>10.49528562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8">
        <v>617.0</v>
      </c>
      <c r="B95" s="8" t="s">
        <v>43</v>
      </c>
      <c r="C95" s="8">
        <v>2019.0</v>
      </c>
      <c r="D95" s="8" t="s">
        <v>16</v>
      </c>
      <c r="E95" s="8" t="s">
        <v>19</v>
      </c>
      <c r="F95" s="8">
        <v>1.5</v>
      </c>
      <c r="G95" s="8">
        <v>15.0</v>
      </c>
      <c r="H95" s="8">
        <v>1.9</v>
      </c>
      <c r="I95" s="8">
        <v>20.0</v>
      </c>
      <c r="J95" s="8">
        <v>41.1</v>
      </c>
      <c r="K95" s="8">
        <v>129.0</v>
      </c>
      <c r="L95" s="10">
        <f>((F95*G95)*(TAN(RADIANS(I95)))+1.9)</f>
        <v>10.08933027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5">
        <v>618.0</v>
      </c>
      <c r="B96" s="5" t="s">
        <v>43</v>
      </c>
      <c r="C96" s="5">
        <v>2019.0</v>
      </c>
      <c r="D96" s="5" t="s">
        <v>13</v>
      </c>
      <c r="E96" s="5" t="s">
        <v>40</v>
      </c>
      <c r="F96" s="5">
        <v>1.4</v>
      </c>
      <c r="G96" s="5">
        <v>14.0</v>
      </c>
      <c r="H96" s="5">
        <v>1.7</v>
      </c>
      <c r="I96" s="5">
        <v>34.0</v>
      </c>
      <c r="J96" s="5">
        <v>44.9</v>
      </c>
      <c r="K96" s="5">
        <v>141.1</v>
      </c>
      <c r="L96" s="7">
        <v>15.2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5">
        <v>618.0</v>
      </c>
      <c r="B97" s="5" t="s">
        <v>43</v>
      </c>
      <c r="C97" s="5">
        <v>2019.0</v>
      </c>
      <c r="D97" s="5" t="s">
        <v>13</v>
      </c>
      <c r="E97" s="5" t="s">
        <v>35</v>
      </c>
      <c r="F97" s="5">
        <v>1.3</v>
      </c>
      <c r="G97" s="5">
        <v>15.0</v>
      </c>
      <c r="H97" s="5">
        <v>1.6</v>
      </c>
      <c r="I97" s="5">
        <v>32.33</v>
      </c>
      <c r="J97" s="5">
        <v>44.9</v>
      </c>
      <c r="K97" s="5"/>
      <c r="L97" s="7">
        <v>14.25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5">
        <v>618.0</v>
      </c>
      <c r="B98" s="5" t="s">
        <v>43</v>
      </c>
      <c r="C98" s="5">
        <v>2019.0</v>
      </c>
      <c r="D98" s="5" t="s">
        <v>13</v>
      </c>
      <c r="E98" s="5" t="s">
        <v>34</v>
      </c>
      <c r="F98" s="5">
        <v>1.5</v>
      </c>
      <c r="G98" s="5">
        <v>13.0</v>
      </c>
      <c r="H98" s="5">
        <v>1.7</v>
      </c>
      <c r="I98" s="5">
        <v>34.0</v>
      </c>
      <c r="J98" s="5">
        <v>44.9</v>
      </c>
      <c r="K98" s="5">
        <v>141.0</v>
      </c>
      <c r="L98" s="7">
        <v>15.2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5">
        <v>618.0</v>
      </c>
      <c r="B99" s="5" t="s">
        <v>43</v>
      </c>
      <c r="C99" s="5">
        <v>2019.0</v>
      </c>
      <c r="D99" s="5" t="s">
        <v>13</v>
      </c>
      <c r="E99" s="5" t="s">
        <v>49</v>
      </c>
      <c r="F99" s="5">
        <v>1.5</v>
      </c>
      <c r="G99" s="5">
        <v>15.0</v>
      </c>
      <c r="H99" s="5">
        <v>1.7</v>
      </c>
      <c r="I99" s="5">
        <v>25.0</v>
      </c>
      <c r="J99" s="5">
        <v>44.5</v>
      </c>
      <c r="K99" s="5">
        <v>139.8</v>
      </c>
      <c r="L99" s="7">
        <v>12.2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5">
        <v>618.0</v>
      </c>
      <c r="B100" s="5" t="s">
        <v>43</v>
      </c>
      <c r="C100" s="5">
        <v>2019.0</v>
      </c>
      <c r="D100" s="5" t="s">
        <v>13</v>
      </c>
      <c r="E100" s="5" t="s">
        <v>24</v>
      </c>
      <c r="F100" s="5">
        <v>1.5</v>
      </c>
      <c r="G100" s="5">
        <v>15.0</v>
      </c>
      <c r="H100" s="5">
        <v>1.7</v>
      </c>
      <c r="I100" s="5">
        <v>27.0</v>
      </c>
      <c r="J100" s="5">
        <v>44.5</v>
      </c>
      <c r="K100" s="5">
        <v>139.8</v>
      </c>
      <c r="L100" s="7">
        <v>14.326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5">
        <v>618.0</v>
      </c>
      <c r="B101" s="5" t="s">
        <v>47</v>
      </c>
      <c r="C101" s="5">
        <v>2019.0</v>
      </c>
      <c r="D101" s="5" t="s">
        <v>13</v>
      </c>
      <c r="E101" s="5" t="s">
        <v>22</v>
      </c>
      <c r="F101" s="5">
        <v>1.66</v>
      </c>
      <c r="G101" s="5">
        <v>10.0</v>
      </c>
      <c r="H101" s="5">
        <v>1.8</v>
      </c>
      <c r="I101" s="5">
        <v>40.0</v>
      </c>
      <c r="J101" s="5">
        <v>44.5</v>
      </c>
      <c r="K101" s="5">
        <v>139.73</v>
      </c>
      <c r="L101" s="7">
        <v>15.7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8">
        <v>618.0</v>
      </c>
      <c r="B102" s="8" t="s">
        <v>43</v>
      </c>
      <c r="C102" s="8">
        <v>2019.0</v>
      </c>
      <c r="D102" s="8" t="s">
        <v>16</v>
      </c>
      <c r="E102" s="8" t="s">
        <v>44</v>
      </c>
      <c r="F102" s="8">
        <v>1.7</v>
      </c>
      <c r="G102" s="8">
        <v>16.0</v>
      </c>
      <c r="H102" s="8">
        <v>1.81</v>
      </c>
      <c r="I102" s="8">
        <v>26.0</v>
      </c>
      <c r="J102" s="8">
        <v>44.8</v>
      </c>
      <c r="K102" s="8">
        <v>140.7</v>
      </c>
      <c r="L102" s="10">
        <v>15.1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8">
        <v>618.0</v>
      </c>
      <c r="B103" s="9" t="s">
        <v>43</v>
      </c>
      <c r="C103" s="8">
        <v>2019.0</v>
      </c>
      <c r="D103" s="8" t="s">
        <v>16</v>
      </c>
      <c r="E103" s="8" t="s">
        <v>45</v>
      </c>
      <c r="F103" s="8">
        <v>1.3</v>
      </c>
      <c r="G103" s="8">
        <v>17.0</v>
      </c>
      <c r="H103" s="8">
        <v>1.7</v>
      </c>
      <c r="I103" s="8">
        <v>26.0</v>
      </c>
      <c r="J103" s="8">
        <v>45.2</v>
      </c>
      <c r="K103" s="8">
        <v>141.9</v>
      </c>
      <c r="L103" s="10">
        <v>12.4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8">
        <v>618.0</v>
      </c>
      <c r="B104" s="8" t="s">
        <v>43</v>
      </c>
      <c r="C104" s="8">
        <v>2019.0</v>
      </c>
      <c r="D104" s="8" t="s">
        <v>16</v>
      </c>
      <c r="E104" s="8" t="s">
        <v>46</v>
      </c>
      <c r="F104" s="8">
        <v>1.6</v>
      </c>
      <c r="G104" s="8">
        <v>15.0</v>
      </c>
      <c r="H104" s="8">
        <v>1.75</v>
      </c>
      <c r="I104" s="8">
        <v>25.0</v>
      </c>
      <c r="J104" s="8">
        <v>45.1</v>
      </c>
      <c r="K104" s="8">
        <v>141.6</v>
      </c>
      <c r="L104" s="10">
        <v>11.7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8">
        <v>618.0</v>
      </c>
      <c r="B105" s="12" t="s">
        <v>43</v>
      </c>
      <c r="C105" s="8">
        <v>2019.0</v>
      </c>
      <c r="D105" s="8" t="s">
        <v>16</v>
      </c>
      <c r="E105" s="8" t="s">
        <v>28</v>
      </c>
      <c r="F105" s="8">
        <v>1.3</v>
      </c>
      <c r="G105" s="8">
        <v>20.0</v>
      </c>
      <c r="H105" s="8">
        <v>1.74</v>
      </c>
      <c r="I105" s="8">
        <v>17.0</v>
      </c>
      <c r="J105" s="8">
        <v>44.9</v>
      </c>
      <c r="K105" s="8">
        <v>141.0</v>
      </c>
      <c r="L105" s="10">
        <f>TAN(RADIANS(I105))*G105*F105+1.74</f>
        <v>9.688997718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8">
        <v>618.0</v>
      </c>
      <c r="B106" s="8" t="s">
        <v>43</v>
      </c>
      <c r="C106" s="8">
        <v>2019.0</v>
      </c>
      <c r="D106" s="8" t="s">
        <v>16</v>
      </c>
      <c r="E106" s="8" t="s">
        <v>41</v>
      </c>
      <c r="F106" s="8">
        <v>1.66</v>
      </c>
      <c r="G106" s="8">
        <v>12.0</v>
      </c>
      <c r="H106" s="8">
        <v>1.95</v>
      </c>
      <c r="I106" s="8">
        <v>29.0</v>
      </c>
      <c r="J106" s="8">
        <v>45.0</v>
      </c>
      <c r="K106" s="8">
        <v>141.0</v>
      </c>
      <c r="L106" s="10">
        <v>13.04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8">
        <v>618.0</v>
      </c>
      <c r="B107" s="8" t="s">
        <v>43</v>
      </c>
      <c r="C107" s="8">
        <v>2019.0</v>
      </c>
      <c r="D107" s="8" t="s">
        <v>16</v>
      </c>
      <c r="E107" s="8" t="s">
        <v>29</v>
      </c>
      <c r="F107" s="8">
        <v>1.3</v>
      </c>
      <c r="G107" s="8">
        <v>14.0</v>
      </c>
      <c r="H107" s="8">
        <v>1.6</v>
      </c>
      <c r="I107" s="8">
        <v>26.0</v>
      </c>
      <c r="J107" s="8">
        <v>45.0</v>
      </c>
      <c r="K107" s="8">
        <v>141.3</v>
      </c>
      <c r="L107" s="10">
        <v>10.5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8">
        <v>619.0</v>
      </c>
      <c r="B108" s="8" t="s">
        <v>50</v>
      </c>
      <c r="C108" s="8">
        <v>2019.0</v>
      </c>
      <c r="D108" s="8" t="s">
        <v>16</v>
      </c>
      <c r="E108" s="8" t="s">
        <v>44</v>
      </c>
      <c r="F108" s="8">
        <v>1.7</v>
      </c>
      <c r="G108" s="8">
        <v>13.0</v>
      </c>
      <c r="H108" s="8">
        <v>1.81</v>
      </c>
      <c r="I108" s="8">
        <v>16.0</v>
      </c>
      <c r="J108" s="8">
        <v>12.9</v>
      </c>
      <c r="K108" s="8">
        <v>40.5</v>
      </c>
      <c r="L108" s="10">
        <v>9.0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8">
        <v>619.0</v>
      </c>
      <c r="B109" s="8" t="s">
        <v>50</v>
      </c>
      <c r="C109" s="8">
        <v>2019.0</v>
      </c>
      <c r="D109" s="8" t="s">
        <v>16</v>
      </c>
      <c r="E109" s="8" t="s">
        <v>25</v>
      </c>
      <c r="F109" s="8">
        <v>1.6</v>
      </c>
      <c r="G109" s="8">
        <v>9.0</v>
      </c>
      <c r="H109" s="8">
        <v>1.81</v>
      </c>
      <c r="I109" s="8">
        <v>26.0</v>
      </c>
      <c r="J109" s="8">
        <v>13.1</v>
      </c>
      <c r="K109" s="8">
        <v>41.1</v>
      </c>
      <c r="L109" s="10">
        <v>8.8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8">
        <v>619.0</v>
      </c>
      <c r="B110" s="8" t="s">
        <v>50</v>
      </c>
      <c r="C110" s="8">
        <v>2019.0</v>
      </c>
      <c r="D110" s="8" t="s">
        <v>16</v>
      </c>
      <c r="E110" s="8" t="s">
        <v>26</v>
      </c>
      <c r="F110" s="8">
        <v>1.5</v>
      </c>
      <c r="G110" s="8">
        <v>9.0</v>
      </c>
      <c r="H110" s="8">
        <v>1.7</v>
      </c>
      <c r="I110" s="8">
        <v>26.0</v>
      </c>
      <c r="J110" s="8">
        <v>14.5</v>
      </c>
      <c r="K110" s="8">
        <v>45.53</v>
      </c>
      <c r="L110" s="10">
        <v>8.3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8">
        <v>619.0</v>
      </c>
      <c r="B111" s="9" t="s">
        <v>50</v>
      </c>
      <c r="C111" s="8">
        <v>2019.0</v>
      </c>
      <c r="D111" s="8" t="s">
        <v>16</v>
      </c>
      <c r="E111" s="8" t="s">
        <v>45</v>
      </c>
      <c r="F111" s="8">
        <v>1.3</v>
      </c>
      <c r="G111" s="8">
        <v>14.0</v>
      </c>
      <c r="H111" s="8">
        <v>1.7</v>
      </c>
      <c r="I111" s="8">
        <v>25.0</v>
      </c>
      <c r="J111" s="8">
        <v>13.1</v>
      </c>
      <c r="K111" s="8">
        <v>41.1</v>
      </c>
      <c r="L111" s="10">
        <v>10.2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8">
        <v>619.0</v>
      </c>
      <c r="B112" s="8" t="s">
        <v>50</v>
      </c>
      <c r="C112" s="8">
        <v>2019.0</v>
      </c>
      <c r="D112" s="8" t="s">
        <v>16</v>
      </c>
      <c r="E112" s="8" t="s">
        <v>46</v>
      </c>
      <c r="F112" s="8">
        <v>1.6</v>
      </c>
      <c r="G112" s="8">
        <v>9.0</v>
      </c>
      <c r="H112" s="8">
        <v>1.75</v>
      </c>
      <c r="I112" s="8">
        <v>19.0</v>
      </c>
      <c r="J112" s="8">
        <v>13.0</v>
      </c>
      <c r="K112" s="8">
        <v>40.8</v>
      </c>
      <c r="L112" s="10">
        <v>6.5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8">
        <v>619.0</v>
      </c>
      <c r="B113" s="8" t="s">
        <v>50</v>
      </c>
      <c r="C113" s="8">
        <v>2019.0</v>
      </c>
      <c r="D113" s="8" t="s">
        <v>16</v>
      </c>
      <c r="E113" s="8" t="s">
        <v>27</v>
      </c>
      <c r="F113" s="8">
        <v>1.5</v>
      </c>
      <c r="G113" s="8">
        <v>15.0</v>
      </c>
      <c r="H113" s="8">
        <v>1.78</v>
      </c>
      <c r="I113" s="8">
        <v>17.0</v>
      </c>
      <c r="J113" s="8">
        <v>13.0</v>
      </c>
      <c r="K113" s="8">
        <v>41.0</v>
      </c>
      <c r="L113" s="10">
        <f>TAN(radians(I113))*(F113*G113)+H113</f>
        <v>8.658940333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8">
        <v>621.0</v>
      </c>
      <c r="B114" s="8" t="s">
        <v>51</v>
      </c>
      <c r="C114" s="8">
        <v>2019.0</v>
      </c>
      <c r="D114" s="8" t="s">
        <v>16</v>
      </c>
      <c r="E114" s="8" t="s">
        <v>25</v>
      </c>
      <c r="F114" s="8">
        <v>1.6</v>
      </c>
      <c r="G114" s="8">
        <v>42.0</v>
      </c>
      <c r="H114" s="8">
        <v>1.81</v>
      </c>
      <c r="I114" s="8">
        <v>20.0</v>
      </c>
      <c r="J114" s="8">
        <v>71.5</v>
      </c>
      <c r="K114" s="8">
        <v>224.5</v>
      </c>
      <c r="L114" s="10">
        <v>26.3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8">
        <v>621.0</v>
      </c>
      <c r="B115" s="8" t="s">
        <v>51</v>
      </c>
      <c r="C115" s="8">
        <v>2019.0</v>
      </c>
      <c r="D115" s="8" t="s">
        <v>16</v>
      </c>
      <c r="E115" s="8" t="s">
        <v>26</v>
      </c>
      <c r="F115" s="8">
        <v>1.5</v>
      </c>
      <c r="G115" s="8">
        <v>22.0</v>
      </c>
      <c r="H115" s="8">
        <v>1.7</v>
      </c>
      <c r="I115" s="8">
        <v>35.0</v>
      </c>
      <c r="J115" s="8">
        <v>67.0</v>
      </c>
      <c r="K115" s="8">
        <v>210.38</v>
      </c>
      <c r="L115" s="10">
        <v>24.8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8">
        <v>621.0</v>
      </c>
      <c r="B116" s="8" t="s">
        <v>51</v>
      </c>
      <c r="C116" s="8">
        <v>2019.0</v>
      </c>
      <c r="D116" s="8" t="s">
        <v>16</v>
      </c>
      <c r="E116" s="8" t="s">
        <v>27</v>
      </c>
      <c r="F116" s="8">
        <v>1.5</v>
      </c>
      <c r="G116" s="8">
        <v>40.0</v>
      </c>
      <c r="H116" s="8">
        <v>1.78</v>
      </c>
      <c r="I116" s="8">
        <v>24.0</v>
      </c>
      <c r="J116" s="8">
        <v>70.0</v>
      </c>
      <c r="K116" s="8">
        <v>220.0</v>
      </c>
      <c r="L116" s="10">
        <f>TAN(radians(I116))*(F116*G116)+H116</f>
        <v>28.49372112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6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6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6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6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6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6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6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6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6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6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6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6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6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6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6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6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6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6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6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6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6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6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6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6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6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6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6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6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6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6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6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6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6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6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6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6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6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6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6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6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6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6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6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6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6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6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6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6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6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6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6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6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6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6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6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6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6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6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6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6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6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6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6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6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6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6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6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6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6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6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6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6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6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6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6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6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6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6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6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6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6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6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6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6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6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6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6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6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6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6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6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6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6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6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6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6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6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6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6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6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6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6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6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6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6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6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6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6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6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6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6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6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6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6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6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6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6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6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6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6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6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6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6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6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6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6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6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6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6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6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6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6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6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6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6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6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6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6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6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6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6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6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6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6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6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6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6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6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6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6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6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6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6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6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6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6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6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6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6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6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6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6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6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6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6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6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6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6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6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6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6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6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6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6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6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6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6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6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6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6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6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6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6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6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6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6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6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6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6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6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6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6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6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6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6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6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6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6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6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6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6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6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6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6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6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6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6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6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6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6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6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6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6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6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6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6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6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6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6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6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6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6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6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6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6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6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6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6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6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6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6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6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6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6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6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6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6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6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6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6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6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6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6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6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6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6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6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6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6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6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6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6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6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6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6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6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6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6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6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6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6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6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6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6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6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6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6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6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6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6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6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6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6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6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6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6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6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6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6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6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6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6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6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6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6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6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6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6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6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6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6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6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6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6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6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6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6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6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6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6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6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6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6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6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6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6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6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6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6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6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6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6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6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6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6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6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6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6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6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6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6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6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6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6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6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6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6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6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6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6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6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6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6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6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6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6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6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6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6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6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6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6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6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6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6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6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6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6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6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6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6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6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6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6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6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6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6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6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6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6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6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6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6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6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6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6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6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6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6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6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6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6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6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6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6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6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6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6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6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6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6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6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6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6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6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6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6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6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6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6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6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6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6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6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6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6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6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6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6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6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6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6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6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6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6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6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6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6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6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6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6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6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6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6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6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6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6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6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6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6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6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6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6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6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6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6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6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6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6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6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6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6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6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6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6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6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6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6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6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6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6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6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6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6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6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6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6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6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6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6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6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6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6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6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6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6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6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6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6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6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6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6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6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6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6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6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6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6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6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6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6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6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6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6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6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6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6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6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6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6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6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6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6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6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6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6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6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6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6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6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6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6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6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6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6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6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6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6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6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6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6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6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6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6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6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6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6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6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6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6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6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6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6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6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6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6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6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6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6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6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6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6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6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6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6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6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</sheetData>
  <drawing r:id="rId1"/>
</worksheet>
</file>